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ksty\Rada Gminy  Ełk 2014-2018\SESJE 2018-2023\Sesja 34 -\uchwały\218\"/>
    </mc:Choice>
  </mc:AlternateContent>
  <xr:revisionPtr revIDLastSave="0" documentId="13_ncr:1_{CD929ADB-8434-45C6-B03B-E3EEB261C47B}" xr6:coauthVersionLast="45" xr6:coauthVersionMax="45" xr10:uidLastSave="{00000000-0000-0000-0000-000000000000}"/>
  <bookViews>
    <workbookView xWindow="-120" yWindow="-120" windowWidth="29040" windowHeight="15840" xr2:uid="{0049D116-75F7-4243-97B4-C0688764098E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I69" i="1"/>
  <c r="I72" i="1"/>
  <c r="F22" i="1" l="1"/>
  <c r="I56" i="1" l="1"/>
  <c r="G56" i="1" s="1"/>
  <c r="I59" i="1" l="1"/>
  <c r="I54" i="1" l="1"/>
  <c r="I62" i="1"/>
  <c r="H91" i="1" l="1"/>
  <c r="G91" i="1" s="1"/>
  <c r="H38" i="1"/>
  <c r="H32" i="1"/>
  <c r="G32" i="1" s="1"/>
  <c r="F95" i="1"/>
  <c r="F92" i="1"/>
  <c r="I99" i="1" l="1"/>
  <c r="K99" i="1"/>
  <c r="F99" i="1"/>
  <c r="G90" i="1" l="1"/>
  <c r="G89" i="1"/>
  <c r="G86" i="1"/>
  <c r="H82" i="1"/>
  <c r="G76" i="1"/>
  <c r="G75" i="1"/>
  <c r="G74" i="1"/>
  <c r="G73" i="1"/>
  <c r="G72" i="1"/>
  <c r="G71" i="1"/>
  <c r="G70" i="1"/>
  <c r="G69" i="1"/>
  <c r="G68" i="1"/>
  <c r="G66" i="1"/>
  <c r="G65" i="1"/>
  <c r="G64" i="1"/>
  <c r="G63" i="1"/>
  <c r="G62" i="1"/>
  <c r="G59" i="1"/>
  <c r="G58" i="1"/>
  <c r="G57" i="1"/>
  <c r="G55" i="1"/>
  <c r="G54" i="1"/>
  <c r="G53" i="1"/>
  <c r="G52" i="1"/>
  <c r="G51" i="1"/>
  <c r="G50" i="1"/>
  <c r="G49" i="1"/>
  <c r="G48" i="1"/>
  <c r="G47" i="1"/>
  <c r="G46" i="1"/>
  <c r="G45" i="1"/>
  <c r="H43" i="1"/>
  <c r="H42" i="1"/>
  <c r="H41" i="1"/>
  <c r="J38" i="1"/>
  <c r="J99" i="1" s="1"/>
  <c r="G36" i="1"/>
  <c r="G35" i="1"/>
  <c r="G34" i="1"/>
  <c r="G33" i="1"/>
  <c r="G31" i="1"/>
  <c r="G30" i="1"/>
  <c r="H20" i="1"/>
  <c r="H19" i="1"/>
  <c r="H18" i="1"/>
  <c r="G17" i="1"/>
  <c r="G16" i="1"/>
  <c r="G15" i="1"/>
  <c r="H14" i="1"/>
  <c r="H12" i="1"/>
  <c r="H99" i="1" l="1"/>
  <c r="G99" i="1"/>
</calcChain>
</file>

<file path=xl/sharedStrings.xml><?xml version="1.0" encoding="utf-8"?>
<sst xmlns="http://schemas.openxmlformats.org/spreadsheetml/2006/main" count="415" uniqueCount="156">
  <si>
    <t>Rady Gminy Ełk</t>
  </si>
  <si>
    <t>Zadania inwestycyjne (roczne i wieloletnie) przewidziane do realizacji w roku 2020</t>
  </si>
  <si>
    <t>L.p</t>
  </si>
  <si>
    <t>Dział</t>
  </si>
  <si>
    <t>Rozdz.</t>
  </si>
  <si>
    <t>§</t>
  </si>
  <si>
    <t>Nazwa zadania</t>
  </si>
  <si>
    <t>Planowane wydatki</t>
  </si>
  <si>
    <t>Planowane wydatki roczne</t>
  </si>
  <si>
    <t>Jednostka realizująca zadanie lub koordynująca program</t>
  </si>
  <si>
    <t>inwestycyjnego</t>
  </si>
  <si>
    <t>na inwestycje wieloletnie</t>
  </si>
  <si>
    <t>rok</t>
  </si>
  <si>
    <t>w tym źródła finansowania</t>
  </si>
  <si>
    <t>realizowanego w 2020 roku</t>
  </si>
  <si>
    <t xml:space="preserve">przewidziane do realizacji </t>
  </si>
  <si>
    <t>budżetowy</t>
  </si>
  <si>
    <t>dochody własne, w tym:</t>
  </si>
  <si>
    <t>środki</t>
  </si>
  <si>
    <t>w 2020 roku</t>
  </si>
  <si>
    <t>Fundusz Sołecki</t>
  </si>
  <si>
    <t>wymienione w art. 5 ust 1 pkt 2 i 3 uofp</t>
  </si>
  <si>
    <t>010</t>
  </si>
  <si>
    <t>01010</t>
  </si>
  <si>
    <t xml:space="preserve">Gmina Ełk </t>
  </si>
  <si>
    <t>Budowa przejścia dla pieszych z terenu Szkoły Podstawowej w Mrozach Wielkich o kategorii E</t>
  </si>
  <si>
    <t>600</t>
  </si>
  <si>
    <t>60016</t>
  </si>
  <si>
    <t>6050</t>
  </si>
  <si>
    <t>Nabycie nieruchomości położonych w obrębach Siedliska, Bajtkowo, Suczki - regulacja dostepu do dróg publicznych</t>
  </si>
  <si>
    <t>Wykup działek POHZ - realizacja zadania inwestycyjnego "Rozbudowa i przebudowa drogi gminnej nr 177099N Ełk Osada</t>
  </si>
  <si>
    <t>Nabycie nieruchomości (działka nr geodezyjny 139 obręb Szeligi Buczki) na poprawę zagospodarowania drogi</t>
  </si>
  <si>
    <t>Utwardzenie kostką granitową pobocza i ułożenie korytek ściekowych drogi gminnej nr 177036N</t>
  </si>
  <si>
    <t>Zakup części działki o nr geodezyjnym nr 29/3 obręb Guzki z przeznaczeniempod drogę</t>
  </si>
  <si>
    <t>Modernizacja pętli autobusowej na działce nr geodezyjny 82/10, obręb Siedliska</t>
  </si>
  <si>
    <t>Przebudowa drogi gminnej nr 177016N Barany - Malczewo (FDS - 560.000.000; śr. własne 560.000,00)</t>
  </si>
  <si>
    <t>Przebudowa drogi gminnej Małkinie - Woszczele (FDS - 815.000; śr. własne 815.000,00)</t>
  </si>
  <si>
    <t>Przebudowa i rozbudowa drogi gminnej nr 177099N (ul.Olsztyńska) w miejscowości Ełk Osada (FDS - 2.005.000; śr. własne 2.005.000,00)</t>
  </si>
  <si>
    <t>Zakup części działki o nr geodezyjnym nr 195/1 obręb Woszczele w celu połączenia dróg gminnych: działek nr 624/1 i 377/51</t>
  </si>
  <si>
    <t>60095</t>
  </si>
  <si>
    <t>Nabycie działki o nr geodezyjnym nr 86/1 obręb NWE pod urządzenie parkingu</t>
  </si>
  <si>
    <t>6060</t>
  </si>
  <si>
    <t>Zakup oprogramowania do zarządzania infrastrukturą ZW-CAD</t>
  </si>
  <si>
    <t>Zakup oprogramowania do kosztorysowania</t>
  </si>
  <si>
    <t>6057</t>
  </si>
  <si>
    <t>6059</t>
  </si>
  <si>
    <t>700</t>
  </si>
  <si>
    <t>70005</t>
  </si>
  <si>
    <t>Zakup lokali mieszkalnych położonych na terenie Gminy Ełk</t>
  </si>
  <si>
    <t>710</t>
  </si>
  <si>
    <t>71004</t>
  </si>
  <si>
    <t>Zmiana studium uwarunkowań i kierunków oraz planu zagospodarowania przestrzennego Gminy Ełk, teren Płociczno działki nr 134/5 i 134/8 wraz z uzupełniemiem legendy na rysuku studium</t>
  </si>
  <si>
    <t>Miejscowey plan zagospodarowania przestrzennego dla obszar Ełk Osada</t>
  </si>
  <si>
    <t>Gmina Ełk</t>
  </si>
  <si>
    <t>750</t>
  </si>
  <si>
    <t>75023</t>
  </si>
  <si>
    <t>Projekt E-administracja w Gminie Ełk</t>
  </si>
  <si>
    <t>Zakup oprogramowania na potrzeby UG Ełk</t>
  </si>
  <si>
    <t>Zakup oprogramowania ADOBE CS na potrzeby UG Ełk</t>
  </si>
  <si>
    <t>Zakup kserokopiarek na potrzeby UG Ełk</t>
  </si>
  <si>
    <t>75095</t>
  </si>
  <si>
    <t>Gmina Ełk/Sołectwo Barany</t>
  </si>
  <si>
    <t>Wiata przystankowa a kostką Bobry</t>
  </si>
  <si>
    <t>Gmina Ełk/Sołectwo Bobry</t>
  </si>
  <si>
    <t>Budowa chodnika Borki</t>
  </si>
  <si>
    <t>Gmina Ełk/Sołectwo Borki</t>
  </si>
  <si>
    <t>Budowa chodników w sołectwie Chełchy</t>
  </si>
  <si>
    <t>Gmina Ełk/Chełchy</t>
  </si>
  <si>
    <t>Modernizacja wiaty Chełchy</t>
  </si>
  <si>
    <t>Utwardzenie nawierzchni drogi gminnej destruktem asfaltowym, Chrzanowo</t>
  </si>
  <si>
    <t>Gmina Ełk/Sołectwo Chrzanowo</t>
  </si>
  <si>
    <t>Modernizacja hydrantu na nowy nadziemny Karbowskie</t>
  </si>
  <si>
    <t>Gmina Ełk/Sołectwo Karbowskie</t>
  </si>
  <si>
    <t>Projekt i budowa chodnika, Lega</t>
  </si>
  <si>
    <t>Gmina Ełk/Sołectwo Lega</t>
  </si>
  <si>
    <t>Gmina Ełk/Sołectwo Malinówka</t>
  </si>
  <si>
    <t>Projekt drogi gminnej 482N Mąki</t>
  </si>
  <si>
    <t>Gmina Ełk/Sołectwo Mąki</t>
  </si>
  <si>
    <t>Gmina Ełk/Sołectwo Regiel</t>
  </si>
  <si>
    <t>Budowa wiaty - I etap Sajzy</t>
  </si>
  <si>
    <t>Gmina Ełk/Sołectwo Sajzy</t>
  </si>
  <si>
    <t>Gmina Ełk/Sołectwo Straduny</t>
  </si>
  <si>
    <t>Zakup i wykonanie piłkochwytów na boisku gminnym Szosa Bajtkowska</t>
  </si>
  <si>
    <t>Gmina Ełk/Szosa Bajtkowska</t>
  </si>
  <si>
    <t>Gmina Ełk/ Bajtkowo</t>
  </si>
  <si>
    <t>Zakup nowych bramek na boisko sołeckie - Bajtkowo</t>
  </si>
  <si>
    <t>Zakup elementów ogrodzenia Chojniak</t>
  </si>
  <si>
    <t>Gmina Ełk/Sołectwo Chojniak</t>
  </si>
  <si>
    <t>Monitoring na osiedlu Bocianie Gniazdo - rozbudowa o kolejne 4 kamery Chruściele</t>
  </si>
  <si>
    <t>Gmina Ełk/Sołectwo Chruściele</t>
  </si>
  <si>
    <t>Zakup wyposażenia wiaty (teren rekreacyjny) stoły i ławy oraz pomieszczenia do przechowywania Chruściele</t>
  </si>
  <si>
    <t>Zakup wraz z montażem pomostu pływającego na plażę wiejską w Sołectwie Lepaki</t>
  </si>
  <si>
    <t>Doposażenie placu zabaw Płociczno</t>
  </si>
  <si>
    <t>Gmina Ełk/Sołectwo Płociczno</t>
  </si>
  <si>
    <t>Zakup pomostu modulowego z montażem i dostawą Rożyńsk</t>
  </si>
  <si>
    <t>Gmina Ełk/Sołectwo Rożyńsk</t>
  </si>
  <si>
    <t>Wiata przy świetlicy Ruska Wieś</t>
  </si>
  <si>
    <t>Gmina Ełk/Sołectwo Ruska Wieś</t>
  </si>
  <si>
    <t>Huśtawka na plac zabaw z dwoma siedziskami Ruska Wieś</t>
  </si>
  <si>
    <t>Zakup lampy solarnej wraz z montażem Siedliska</t>
  </si>
  <si>
    <t>Gmina Ełk/Sołectwo Siedliska</t>
  </si>
  <si>
    <t>Doposażenie placu zabaw przy ul. Nadrzecznej Straduny</t>
  </si>
  <si>
    <t>Zakup wraz z dostawą i montażem domku narzędziowego Szarek</t>
  </si>
  <si>
    <t>Gmina Ełk/Sołectwo Szarek</t>
  </si>
  <si>
    <t>Zakup wraz z dostawą bramek piłkarskich wraz z osprzętem Szarek</t>
  </si>
  <si>
    <t>754</t>
  </si>
  <si>
    <t>75495</t>
  </si>
  <si>
    <t>Przeniesienie i wymiana hydrantu naziemnego z działki 23/1 na pas drogi nr 177016N w m. Malczewo</t>
  </si>
  <si>
    <t>801</t>
  </si>
  <si>
    <t>80195</t>
  </si>
  <si>
    <t>Termomodernizacja budynków użyteczności publicznej w Gminie Ełk</t>
  </si>
  <si>
    <t>900</t>
  </si>
  <si>
    <t>90001</t>
  </si>
  <si>
    <t>Budowa sieci kanalizacyjnej w miejscowości Siedliska</t>
  </si>
  <si>
    <t>90015</t>
  </si>
  <si>
    <t>Dobudowa punktów oświetlenia ulicznego w m. Bartosze</t>
  </si>
  <si>
    <t>Modernizacja oświetlenia drogowego oraz dobudowa punktów i linii oświetleniowych w Gminie Ełk - ciągłość projektu</t>
  </si>
  <si>
    <t>Budowa i rozbudowa oświetlenia ulicznego na terenie Gminy Ełk (wykonanie dokumentacji projektowo kosztorysowej)</t>
  </si>
  <si>
    <t>90019</t>
  </si>
  <si>
    <t xml:space="preserve">Budowa kanalizacji deszczowej na ul. Wyszyńskiego w Nowej Wsi Ełckiej </t>
  </si>
  <si>
    <t>Wymiana hydrantów na terenie Gminy Ełk</t>
  </si>
  <si>
    <t>90095</t>
  </si>
  <si>
    <t>Budowa placu zabaw na działce gminnej w miejscowość Buniaki</t>
  </si>
  <si>
    <t xml:space="preserve">Zagospodarowanie parku w Nowej Wsi Ełckiej </t>
  </si>
  <si>
    <t>921</t>
  </si>
  <si>
    <t>92109</t>
  </si>
  <si>
    <t>Świetlica wiejska w Regielnicy</t>
  </si>
  <si>
    <t>Razem:</t>
  </si>
  <si>
    <t>-</t>
  </si>
  <si>
    <t>Zakup oprogramowania do ewidencji pasa drogowego</t>
  </si>
  <si>
    <t>Zakup urządzenia do wytyczania punktów geodezyjnych</t>
  </si>
  <si>
    <t>Zakup części działki o nr geodezyjnym 7/2 obręb Rękusy (działka, na której znajduje się droga)</t>
  </si>
  <si>
    <t>Przebudowa sieci kanalizacyjnej w miejscowości Wityny położonej na dz. nr 53/12, 59/2, 53/40</t>
  </si>
  <si>
    <t>90002</t>
  </si>
  <si>
    <t>Montaż monitoringu gniazd do zbiórki odpadów komunalnych w miejscowościach: Malinówka Wielka, Chruściele, Bartosze.</t>
  </si>
  <si>
    <t>Projekt "Aktywne dzieci = kreatywne dzieci"</t>
  </si>
  <si>
    <t>Projekt "Mosty biznesowe - odważ się zrobić pierwszy krok!"</t>
  </si>
  <si>
    <t>Montaż hydrantu przeciwpożarowego przy posesji 27                       w miejscowości Barany</t>
  </si>
  <si>
    <t>Przebudowa drogi gminnej nr 177036N w m.Buczki</t>
  </si>
  <si>
    <t>Budowa odcinków sieci kanalizacji sanitarnej do granicy działek ul. Cichej i Zielonej w m. Buczki</t>
  </si>
  <si>
    <t>Przebudowa drogi gminnej w m. Mrozy Wielkie</t>
  </si>
  <si>
    <t>Przebudowa drogi gminnej Tracze Karbowskie Rostki Bajtkowskie</t>
  </si>
  <si>
    <t>Przebudowa drogi gminnej Sordachy Regielnica</t>
  </si>
  <si>
    <t>Budowa pomostu Straduny</t>
  </si>
  <si>
    <t>Wykonanie przyłącza wodociągowego zakończonego hydrantem p.poż. w sołectwie Szarejki</t>
  </si>
  <si>
    <t>Dostawa i montażdwóch ławostołów 3m oraz jednej ławki z oparciem</t>
  </si>
  <si>
    <t>Budowa sieci wodno-kanalizacyjnej w miejscowości Siedliska - Chrzanowo</t>
  </si>
  <si>
    <t>Przebudowa drogi nr 515N w miejscowości Nowa Wieś Ełcka w granicach pasa drogowego</t>
  </si>
  <si>
    <t xml:space="preserve">Zakup i montaż piłkochwytów na boisko sportowe - Bajtkowo </t>
  </si>
  <si>
    <t>Modernizacja drogi gminnej na działce 164 - Malinówka</t>
  </si>
  <si>
    <t>Zakup i montaż urządzeń uspokajających ruch - Barany</t>
  </si>
  <si>
    <t>z dnia 29 października 2020 r.</t>
  </si>
  <si>
    <t xml:space="preserve"> Budowa chodnika na terenie sołectwa Regiel</t>
  </si>
  <si>
    <t>Załącznik Nr 5</t>
  </si>
  <si>
    <t>do Uchwały Nr XXXIV/218/2020</t>
  </si>
  <si>
    <r>
      <t xml:space="preserve">inne </t>
    </r>
    <r>
      <rPr>
        <b/>
        <sz val="8"/>
        <rFont val="Times New Roman"/>
        <family val="1"/>
        <charset val="238"/>
      </rPr>
      <t>(Fundusz przeciwdziałania COVID-19)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</si>
</sst>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45">
    <xf numFmtId="0" fontId="0" fillId="0" borderId="0" xfId="0"/>
    <xf numFmtId="0" fontId="2" fillId="0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14" fontId="2" fillId="0" borderId="0" xfId="1" applyNumberFormat="1" applyFont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2" borderId="9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6" fillId="3" borderId="18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49" fontId="8" fillId="0" borderId="11" xfId="1" applyNumberFormat="1" applyFont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5" fillId="0" borderId="19" xfId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left" vertical="center" wrapText="1"/>
    </xf>
    <xf numFmtId="4" fontId="5" fillId="0" borderId="11" xfId="1" applyNumberFormat="1" applyFont="1" applyBorder="1" applyAlignment="1">
      <alignment horizontal="right" vertical="center"/>
    </xf>
    <xf numFmtId="4" fontId="5" fillId="4" borderId="11" xfId="1" applyNumberFormat="1" applyFont="1" applyFill="1" applyBorder="1" applyAlignment="1">
      <alignment horizontal="center" vertical="center"/>
    </xf>
    <xf numFmtId="4" fontId="5" fillId="0" borderId="11" xfId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5" borderId="11" xfId="0" applyFont="1" applyFill="1" applyBorder="1" applyAlignment="1">
      <alignment vertical="center" wrapText="1"/>
    </xf>
    <xf numFmtId="4" fontId="5" fillId="4" borderId="11" xfId="1" applyNumberFormat="1" applyFont="1" applyFill="1" applyBorder="1" applyAlignment="1">
      <alignment horizontal="right" vertical="center"/>
    </xf>
    <xf numFmtId="49" fontId="5" fillId="0" borderId="11" xfId="0" applyNumberFormat="1" applyFont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 wrapText="1"/>
    </xf>
    <xf numFmtId="4" fontId="5" fillId="5" borderId="11" xfId="0" applyNumberFormat="1" applyFont="1" applyFill="1" applyBorder="1" applyAlignment="1">
      <alignment horizontal="right" vertical="center" wrapText="1"/>
    </xf>
    <xf numFmtId="4" fontId="5" fillId="0" borderId="11" xfId="1" applyNumberFormat="1" applyFont="1" applyBorder="1" applyAlignment="1">
      <alignment horizontal="right" vertical="center" wrapText="1"/>
    </xf>
    <xf numFmtId="4" fontId="5" fillId="0" borderId="11" xfId="1" applyNumberFormat="1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49" fontId="6" fillId="0" borderId="11" xfId="1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4" fontId="6" fillId="5" borderId="11" xfId="0" applyNumberFormat="1" applyFont="1" applyFill="1" applyBorder="1" applyAlignment="1">
      <alignment horizontal="right" vertical="center" wrapText="1"/>
    </xf>
    <xf numFmtId="4" fontId="6" fillId="0" borderId="11" xfId="1" applyNumberFormat="1" applyFont="1" applyBorder="1" applyAlignment="1">
      <alignment horizontal="right" vertical="center" wrapText="1"/>
    </xf>
    <xf numFmtId="4" fontId="6" fillId="0" borderId="11" xfId="1" applyNumberFormat="1" applyFont="1" applyBorder="1" applyAlignment="1">
      <alignment vertical="center" wrapText="1"/>
    </xf>
    <xf numFmtId="4" fontId="6" fillId="4" borderId="11" xfId="1" applyNumberFormat="1" applyFont="1" applyFill="1" applyBorder="1" applyAlignment="1">
      <alignment horizontal="right" vertical="center"/>
    </xf>
    <xf numFmtId="4" fontId="6" fillId="0" borderId="11" xfId="1" applyNumberFormat="1" applyFont="1" applyBorder="1" applyAlignment="1">
      <alignment horizontal="right" vertical="center"/>
    </xf>
    <xf numFmtId="0" fontId="6" fillId="0" borderId="2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6" fillId="0" borderId="19" xfId="1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 wrapText="1"/>
    </xf>
    <xf numFmtId="4" fontId="6" fillId="4" borderId="11" xfId="1" applyNumberFormat="1" applyFont="1" applyFill="1" applyBorder="1" applyAlignment="1">
      <alignment horizontal="center" vertical="center"/>
    </xf>
    <xf numFmtId="4" fontId="6" fillId="0" borderId="11" xfId="1" applyNumberFormat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 wrapText="1"/>
    </xf>
    <xf numFmtId="4" fontId="5" fillId="0" borderId="22" xfId="1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right" vertical="center"/>
    </xf>
    <xf numFmtId="4" fontId="5" fillId="4" borderId="22" xfId="0" applyNumberFormat="1" applyFont="1" applyFill="1" applyBorder="1" applyAlignment="1">
      <alignment horizontal="center" vertical="center" wrapText="1"/>
    </xf>
    <xf numFmtId="4" fontId="5" fillId="0" borderId="22" xfId="1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left" vertical="center" wrapText="1"/>
    </xf>
    <xf numFmtId="0" fontId="11" fillId="0" borderId="0" xfId="1" applyFont="1" applyAlignment="1">
      <alignment vertical="center"/>
    </xf>
    <xf numFmtId="0" fontId="5" fillId="0" borderId="9" xfId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4" fontId="5" fillId="0" borderId="10" xfId="1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right" vertical="center"/>
    </xf>
    <xf numFmtId="4" fontId="5" fillId="4" borderId="10" xfId="0" applyNumberFormat="1" applyFont="1" applyFill="1" applyBorder="1" applyAlignment="1">
      <alignment horizontal="center" vertical="center" wrapText="1"/>
    </xf>
    <xf numFmtId="4" fontId="5" fillId="0" borderId="10" xfId="1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6" xfId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wrapText="1"/>
    </xf>
    <xf numFmtId="4" fontId="5" fillId="0" borderId="17" xfId="1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right" vertical="center"/>
    </xf>
    <xf numFmtId="4" fontId="5" fillId="4" borderId="17" xfId="0" applyNumberFormat="1" applyFont="1" applyFill="1" applyBorder="1" applyAlignment="1">
      <alignment horizontal="center" vertical="center" wrapText="1"/>
    </xf>
    <xf numFmtId="4" fontId="5" fillId="0" borderId="17" xfId="1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vertical="center"/>
    </xf>
    <xf numFmtId="4" fontId="5" fillId="4" borderId="11" xfId="0" applyNumberFormat="1" applyFont="1" applyFill="1" applyBorder="1" applyAlignment="1">
      <alignment horizontal="center" vertical="center" wrapText="1"/>
    </xf>
    <xf numFmtId="4" fontId="5" fillId="5" borderId="11" xfId="0" applyNumberFormat="1" applyFont="1" applyFill="1" applyBorder="1" applyAlignment="1">
      <alignment vertical="center" wrapText="1"/>
    </xf>
    <xf numFmtId="4" fontId="5" fillId="4" borderId="11" xfId="0" applyNumberFormat="1" applyFont="1" applyFill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4" fontId="5" fillId="5" borderId="11" xfId="0" applyNumberFormat="1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/>
    </xf>
    <xf numFmtId="49" fontId="5" fillId="0" borderId="11" xfId="1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4" fontId="5" fillId="5" borderId="22" xfId="0" applyNumberFormat="1" applyFont="1" applyFill="1" applyBorder="1" applyAlignment="1">
      <alignment horizontal="right" vertical="center" wrapText="1"/>
    </xf>
    <xf numFmtId="4" fontId="5" fillId="5" borderId="22" xfId="0" applyNumberFormat="1" applyFont="1" applyFill="1" applyBorder="1" applyAlignment="1">
      <alignment vertical="center" wrapText="1"/>
    </xf>
    <xf numFmtId="4" fontId="5" fillId="4" borderId="22" xfId="1" applyNumberFormat="1" applyFont="1" applyFill="1" applyBorder="1" applyAlignment="1">
      <alignment horizontal="right" vertical="center"/>
    </xf>
    <xf numFmtId="4" fontId="5" fillId="0" borderId="22" xfId="1" applyNumberFormat="1" applyFont="1" applyBorder="1" applyAlignment="1">
      <alignment horizontal="right" vertical="center"/>
    </xf>
    <xf numFmtId="49" fontId="5" fillId="0" borderId="22" xfId="1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4" fontId="5" fillId="5" borderId="22" xfId="0" applyNumberFormat="1" applyFont="1" applyFill="1" applyBorder="1" applyAlignment="1">
      <alignment horizontal="center" vertical="center" wrapText="1"/>
    </xf>
    <xf numFmtId="4" fontId="5" fillId="4" borderId="22" xfId="1" applyNumberFormat="1" applyFont="1" applyFill="1" applyBorder="1" applyAlignment="1">
      <alignment horizontal="center" vertical="center"/>
    </xf>
    <xf numFmtId="49" fontId="5" fillId="0" borderId="10" xfId="1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4" fontId="5" fillId="5" borderId="10" xfId="0" applyNumberFormat="1" applyFont="1" applyFill="1" applyBorder="1" applyAlignment="1">
      <alignment horizontal="center" vertical="center" wrapText="1"/>
    </xf>
    <xf numFmtId="4" fontId="5" fillId="4" borderId="10" xfId="1" applyNumberFormat="1" applyFont="1" applyFill="1" applyBorder="1" applyAlignment="1">
      <alignment horizontal="center" vertical="center"/>
    </xf>
    <xf numFmtId="49" fontId="5" fillId="0" borderId="17" xfId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4" fontId="5" fillId="5" borderId="17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49" fontId="5" fillId="0" borderId="17" xfId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4" fontId="5" fillId="5" borderId="17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 applyAlignment="1">
      <alignment horizontal="center" vertical="center"/>
    </xf>
    <xf numFmtId="4" fontId="5" fillId="0" borderId="17" xfId="1" applyNumberFormat="1" applyFont="1" applyBorder="1" applyAlignment="1">
      <alignment horizontal="center" vertical="center"/>
    </xf>
    <xf numFmtId="0" fontId="5" fillId="0" borderId="20" xfId="1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center" vertical="center"/>
    </xf>
    <xf numFmtId="0" fontId="5" fillId="5" borderId="22" xfId="0" applyFont="1" applyFill="1" applyBorder="1" applyAlignment="1">
      <alignment horizontal="left" vertical="center" wrapText="1"/>
    </xf>
    <xf numFmtId="4" fontId="5" fillId="0" borderId="22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vertical="center"/>
    </xf>
    <xf numFmtId="0" fontId="5" fillId="0" borderId="23" xfId="1" applyFont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vertical="center"/>
    </xf>
    <xf numFmtId="0" fontId="5" fillId="0" borderId="15" xfId="1" applyFont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vertical="center"/>
    </xf>
    <xf numFmtId="0" fontId="5" fillId="0" borderId="18" xfId="1" applyFont="1" applyBorder="1" applyAlignment="1">
      <alignment horizontal="left" vertical="center" wrapText="1"/>
    </xf>
    <xf numFmtId="0" fontId="6" fillId="6" borderId="24" xfId="1" applyFont="1" applyFill="1" applyBorder="1" applyAlignment="1">
      <alignment horizontal="center" vertical="center" wrapText="1"/>
    </xf>
    <xf numFmtId="0" fontId="6" fillId="6" borderId="25" xfId="1" applyFont="1" applyFill="1" applyBorder="1" applyAlignment="1">
      <alignment horizontal="center" vertical="center" wrapText="1"/>
    </xf>
    <xf numFmtId="0" fontId="6" fillId="6" borderId="26" xfId="1" applyFont="1" applyFill="1" applyBorder="1" applyAlignment="1">
      <alignment horizontal="center" vertical="center" wrapText="1"/>
    </xf>
    <xf numFmtId="4" fontId="6" fillId="6" borderId="27" xfId="1" applyNumberFormat="1" applyFont="1" applyFill="1" applyBorder="1" applyAlignment="1">
      <alignment horizontal="right" vertical="center" wrapText="1"/>
    </xf>
    <xf numFmtId="4" fontId="6" fillId="6" borderId="28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4" fontId="5" fillId="0" borderId="0" xfId="1" applyNumberFormat="1" applyFont="1" applyAlignment="1">
      <alignment vertical="center"/>
    </xf>
    <xf numFmtId="0" fontId="5" fillId="0" borderId="0" xfId="1" applyFont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1" fontId="5" fillId="0" borderId="0" xfId="1" applyNumberFormat="1" applyFont="1" applyAlignment="1">
      <alignment vertical="center"/>
    </xf>
    <xf numFmtId="4" fontId="5" fillId="0" borderId="0" xfId="1" applyNumberFormat="1" applyFont="1" applyAlignment="1">
      <alignment horizontal="right" vertical="center"/>
    </xf>
  </cellXfs>
  <cellStyles count="2">
    <cellStyle name="Normalny" xfId="0" builtinId="0"/>
    <cellStyle name="Normalny 2" xfId="1" xr:uid="{5CD8CC3D-C1A1-490A-BFA9-4F14C9E055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45589-7714-423C-BFF5-8AC54E4125E3}">
  <sheetPr>
    <pageSetUpPr fitToPage="1"/>
  </sheetPr>
  <dimension ref="A1:L139"/>
  <sheetViews>
    <sheetView tabSelected="1" view="pageLayout" topLeftCell="C36" zoomScaleNormal="140" workbookViewId="0">
      <selection activeCell="I91" sqref="I91"/>
    </sheetView>
  </sheetViews>
  <sheetFormatPr defaultColWidth="11.42578125" defaultRowHeight="12.75" x14ac:dyDescent="0.25"/>
  <cols>
    <col min="1" max="1" width="3.5703125" style="14" bestFit="1" customWidth="1"/>
    <col min="2" max="2" width="5.28515625" style="14" bestFit="1" customWidth="1"/>
    <col min="3" max="3" width="6.5703125" style="14" bestFit="1" customWidth="1"/>
    <col min="4" max="4" width="5" style="14" bestFit="1" customWidth="1"/>
    <col min="5" max="5" width="40.7109375" style="14" customWidth="1"/>
    <col min="6" max="6" width="14.140625" style="14" customWidth="1"/>
    <col min="7" max="8" width="11.7109375" style="14" bestFit="1" customWidth="1"/>
    <col min="9" max="9" width="10.140625" style="14" bestFit="1" customWidth="1"/>
    <col min="10" max="10" width="12.7109375" style="14" customWidth="1"/>
    <col min="11" max="11" width="12.28515625" style="14" bestFit="1" customWidth="1"/>
    <col min="12" max="12" width="14.140625" style="14" customWidth="1"/>
    <col min="13" max="16384" width="11.42578125" style="14"/>
  </cols>
  <sheetData>
    <row r="1" spans="1:12" s="1" customFormat="1" ht="15" customHeight="1" x14ac:dyDescent="0.25">
      <c r="J1" s="2" t="s">
        <v>153</v>
      </c>
      <c r="K1" s="2"/>
    </row>
    <row r="2" spans="1:12" s="1" customFormat="1" ht="15" customHeight="1" x14ac:dyDescent="0.25">
      <c r="J2" s="3" t="s">
        <v>154</v>
      </c>
    </row>
    <row r="3" spans="1:12" s="1" customFormat="1" ht="15" customHeight="1" x14ac:dyDescent="0.25">
      <c r="J3" s="3" t="s">
        <v>0</v>
      </c>
      <c r="K3" s="3"/>
    </row>
    <row r="4" spans="1:12" s="1" customFormat="1" ht="15" customHeight="1" x14ac:dyDescent="0.25">
      <c r="E4" s="4"/>
      <c r="J4" s="3" t="s">
        <v>151</v>
      </c>
      <c r="K4" s="3"/>
    </row>
    <row r="5" spans="1:12" s="1" customFormat="1" ht="15" customHeight="1" x14ac:dyDescent="0.25">
      <c r="E5" s="4"/>
      <c r="J5" s="3"/>
      <c r="K5" s="3"/>
    </row>
    <row r="6" spans="1:12" s="1" customFormat="1" ht="24.75" customHeight="1" thickBot="1" x14ac:dyDescent="0.3">
      <c r="A6" s="5" t="s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2.5" customHeight="1" x14ac:dyDescent="0.25">
      <c r="A7" s="6" t="s">
        <v>2</v>
      </c>
      <c r="B7" s="7" t="s">
        <v>3</v>
      </c>
      <c r="C7" s="7" t="s">
        <v>4</v>
      </c>
      <c r="D7" s="7" t="s">
        <v>5</v>
      </c>
      <c r="E7" s="8" t="s">
        <v>6</v>
      </c>
      <c r="F7" s="9" t="s">
        <v>7</v>
      </c>
      <c r="G7" s="10" t="s">
        <v>8</v>
      </c>
      <c r="H7" s="11"/>
      <c r="I7" s="11"/>
      <c r="J7" s="11"/>
      <c r="K7" s="12"/>
      <c r="L7" s="13" t="s">
        <v>9</v>
      </c>
    </row>
    <row r="8" spans="1:12" ht="22.5" customHeight="1" x14ac:dyDescent="0.25">
      <c r="A8" s="15"/>
      <c r="B8" s="16"/>
      <c r="C8" s="16"/>
      <c r="D8" s="16"/>
      <c r="E8" s="17" t="s">
        <v>10</v>
      </c>
      <c r="F8" s="18" t="s">
        <v>11</v>
      </c>
      <c r="G8" s="17" t="s">
        <v>12</v>
      </c>
      <c r="H8" s="19" t="s">
        <v>13</v>
      </c>
      <c r="I8" s="20"/>
      <c r="J8" s="20"/>
      <c r="K8" s="21"/>
      <c r="L8" s="22"/>
    </row>
    <row r="9" spans="1:12" ht="22.5" customHeight="1" x14ac:dyDescent="0.25">
      <c r="A9" s="15"/>
      <c r="B9" s="16"/>
      <c r="C9" s="16"/>
      <c r="D9" s="16"/>
      <c r="E9" s="17" t="s">
        <v>14</v>
      </c>
      <c r="F9" s="18" t="s">
        <v>15</v>
      </c>
      <c r="G9" s="17" t="s">
        <v>16</v>
      </c>
      <c r="H9" s="19" t="s">
        <v>17</v>
      </c>
      <c r="I9" s="21"/>
      <c r="J9" s="19" t="s">
        <v>18</v>
      </c>
      <c r="K9" s="21"/>
      <c r="L9" s="22"/>
    </row>
    <row r="10" spans="1:12" ht="38.25" customHeight="1" x14ac:dyDescent="0.25">
      <c r="A10" s="23"/>
      <c r="B10" s="24"/>
      <c r="C10" s="24"/>
      <c r="D10" s="24"/>
      <c r="E10" s="17"/>
      <c r="F10" s="17" t="s">
        <v>19</v>
      </c>
      <c r="G10" s="17">
        <v>2020</v>
      </c>
      <c r="H10" s="17"/>
      <c r="I10" s="18" t="s">
        <v>20</v>
      </c>
      <c r="J10" s="18" t="s">
        <v>21</v>
      </c>
      <c r="K10" s="18" t="s">
        <v>155</v>
      </c>
      <c r="L10" s="25"/>
    </row>
    <row r="11" spans="1:12" s="31" customFormat="1" ht="11.25" customHeight="1" x14ac:dyDescent="0.25">
      <c r="A11" s="26">
        <v>1</v>
      </c>
      <c r="B11" s="27">
        <v>2</v>
      </c>
      <c r="C11" s="27">
        <v>3</v>
      </c>
      <c r="D11" s="27">
        <v>4</v>
      </c>
      <c r="E11" s="28">
        <v>5</v>
      </c>
      <c r="F11" s="27">
        <v>6</v>
      </c>
      <c r="G11" s="27">
        <v>7</v>
      </c>
      <c r="H11" s="27">
        <v>8</v>
      </c>
      <c r="I11" s="29">
        <v>9</v>
      </c>
      <c r="J11" s="27">
        <v>10</v>
      </c>
      <c r="K11" s="27">
        <v>11</v>
      </c>
      <c r="L11" s="30">
        <v>12</v>
      </c>
    </row>
    <row r="12" spans="1:12" ht="25.5" x14ac:dyDescent="0.25">
      <c r="A12" s="32">
        <v>1</v>
      </c>
      <c r="B12" s="33" t="s">
        <v>22</v>
      </c>
      <c r="C12" s="33" t="s">
        <v>23</v>
      </c>
      <c r="D12" s="34">
        <v>6050</v>
      </c>
      <c r="E12" s="35" t="s">
        <v>146</v>
      </c>
      <c r="F12" s="36">
        <v>10000</v>
      </c>
      <c r="G12" s="36"/>
      <c r="H12" s="36">
        <f>G12</f>
        <v>0</v>
      </c>
      <c r="I12" s="37"/>
      <c r="J12" s="38"/>
      <c r="K12" s="38"/>
      <c r="L12" s="39" t="s">
        <v>24</v>
      </c>
    </row>
    <row r="13" spans="1:12" ht="38.25" x14ac:dyDescent="0.25">
      <c r="A13" s="32">
        <v>2</v>
      </c>
      <c r="B13" s="33" t="s">
        <v>22</v>
      </c>
      <c r="C13" s="33" t="s">
        <v>23</v>
      </c>
      <c r="D13" s="34">
        <v>6050</v>
      </c>
      <c r="E13" s="35" t="s">
        <v>144</v>
      </c>
      <c r="F13" s="36"/>
      <c r="G13" s="36">
        <v>11000</v>
      </c>
      <c r="H13" s="36">
        <v>11000</v>
      </c>
      <c r="I13" s="37"/>
      <c r="J13" s="38"/>
      <c r="K13" s="38"/>
      <c r="L13" s="39" t="s">
        <v>24</v>
      </c>
    </row>
    <row r="14" spans="1:12" ht="25.5" x14ac:dyDescent="0.25">
      <c r="A14" s="32">
        <v>3</v>
      </c>
      <c r="B14" s="34">
        <v>600</v>
      </c>
      <c r="C14" s="34">
        <v>60002</v>
      </c>
      <c r="D14" s="34">
        <v>6050</v>
      </c>
      <c r="E14" s="40" t="s">
        <v>25</v>
      </c>
      <c r="F14" s="38"/>
      <c r="G14" s="36">
        <v>35000</v>
      </c>
      <c r="H14" s="36">
        <f>G14</f>
        <v>35000</v>
      </c>
      <c r="I14" s="37"/>
      <c r="J14" s="38"/>
      <c r="K14" s="38"/>
      <c r="L14" s="39" t="s">
        <v>24</v>
      </c>
    </row>
    <row r="15" spans="1:12" ht="38.25" x14ac:dyDescent="0.25">
      <c r="A15" s="32">
        <v>4</v>
      </c>
      <c r="B15" s="33" t="s">
        <v>26</v>
      </c>
      <c r="C15" s="33" t="s">
        <v>27</v>
      </c>
      <c r="D15" s="33" t="s">
        <v>28</v>
      </c>
      <c r="E15" s="41" t="s">
        <v>29</v>
      </c>
      <c r="F15" s="38"/>
      <c r="G15" s="36">
        <f>H15</f>
        <v>7000</v>
      </c>
      <c r="H15" s="36">
        <v>7000</v>
      </c>
      <c r="I15" s="42"/>
      <c r="J15" s="36"/>
      <c r="K15" s="36"/>
      <c r="L15" s="39" t="s">
        <v>24</v>
      </c>
    </row>
    <row r="16" spans="1:12" ht="38.25" x14ac:dyDescent="0.25">
      <c r="A16" s="32">
        <v>5</v>
      </c>
      <c r="B16" s="33" t="s">
        <v>26</v>
      </c>
      <c r="C16" s="33" t="s">
        <v>27</v>
      </c>
      <c r="D16" s="33" t="s">
        <v>28</v>
      </c>
      <c r="E16" s="41" t="s">
        <v>30</v>
      </c>
      <c r="F16" s="38"/>
      <c r="G16" s="36">
        <f>H16</f>
        <v>324555</v>
      </c>
      <c r="H16" s="36">
        <v>324555</v>
      </c>
      <c r="I16" s="42"/>
      <c r="J16" s="36"/>
      <c r="K16" s="36"/>
      <c r="L16" s="39" t="s">
        <v>24</v>
      </c>
    </row>
    <row r="17" spans="1:12" ht="38.25" x14ac:dyDescent="0.25">
      <c r="A17" s="32">
        <v>6</v>
      </c>
      <c r="B17" s="33" t="s">
        <v>26</v>
      </c>
      <c r="C17" s="33" t="s">
        <v>27</v>
      </c>
      <c r="D17" s="33" t="s">
        <v>28</v>
      </c>
      <c r="E17" s="41" t="s">
        <v>31</v>
      </c>
      <c r="F17" s="38"/>
      <c r="G17" s="36">
        <f>H17</f>
        <v>1270</v>
      </c>
      <c r="H17" s="36">
        <v>1270</v>
      </c>
      <c r="I17" s="42"/>
      <c r="J17" s="36"/>
      <c r="K17" s="36"/>
      <c r="L17" s="39" t="s">
        <v>24</v>
      </c>
    </row>
    <row r="18" spans="1:12" ht="25.5" x14ac:dyDescent="0.25">
      <c r="A18" s="32">
        <v>7</v>
      </c>
      <c r="B18" s="33" t="s">
        <v>26</v>
      </c>
      <c r="C18" s="33" t="s">
        <v>27</v>
      </c>
      <c r="D18" s="33" t="s">
        <v>28</v>
      </c>
      <c r="E18" s="41" t="s">
        <v>32</v>
      </c>
      <c r="F18" s="38"/>
      <c r="G18" s="36">
        <v>40250</v>
      </c>
      <c r="H18" s="36">
        <f>G18</f>
        <v>40250</v>
      </c>
      <c r="I18" s="42"/>
      <c r="J18" s="36"/>
      <c r="K18" s="36"/>
      <c r="L18" s="39" t="s">
        <v>24</v>
      </c>
    </row>
    <row r="19" spans="1:12" ht="25.5" x14ac:dyDescent="0.25">
      <c r="A19" s="32">
        <v>8</v>
      </c>
      <c r="B19" s="33" t="s">
        <v>26</v>
      </c>
      <c r="C19" s="33" t="s">
        <v>27</v>
      </c>
      <c r="D19" s="33" t="s">
        <v>28</v>
      </c>
      <c r="E19" s="41" t="s">
        <v>33</v>
      </c>
      <c r="F19" s="38"/>
      <c r="G19" s="36">
        <v>3869</v>
      </c>
      <c r="H19" s="36">
        <f>G19</f>
        <v>3869</v>
      </c>
      <c r="I19" s="42"/>
      <c r="J19" s="36"/>
      <c r="K19" s="36"/>
      <c r="L19" s="39" t="s">
        <v>24</v>
      </c>
    </row>
    <row r="20" spans="1:12" ht="25.5" x14ac:dyDescent="0.25">
      <c r="A20" s="32">
        <v>9</v>
      </c>
      <c r="B20" s="33" t="s">
        <v>26</v>
      </c>
      <c r="C20" s="33" t="s">
        <v>27</v>
      </c>
      <c r="D20" s="33" t="s">
        <v>28</v>
      </c>
      <c r="E20" s="41" t="s">
        <v>34</v>
      </c>
      <c r="F20" s="38"/>
      <c r="G20" s="36">
        <v>37000</v>
      </c>
      <c r="H20" s="36">
        <f>G20</f>
        <v>37000</v>
      </c>
      <c r="I20" s="42"/>
      <c r="J20" s="36"/>
      <c r="K20" s="36"/>
      <c r="L20" s="39" t="s">
        <v>24</v>
      </c>
    </row>
    <row r="21" spans="1:12" ht="38.25" x14ac:dyDescent="0.25">
      <c r="A21" s="32">
        <v>10</v>
      </c>
      <c r="B21" s="33" t="s">
        <v>26</v>
      </c>
      <c r="C21" s="33" t="s">
        <v>27</v>
      </c>
      <c r="D21" s="43" t="s">
        <v>28</v>
      </c>
      <c r="E21" s="44" t="s">
        <v>35</v>
      </c>
      <c r="F21" s="45">
        <v>1120000</v>
      </c>
      <c r="G21" s="46"/>
      <c r="H21" s="47"/>
      <c r="I21" s="37"/>
      <c r="J21" s="38"/>
      <c r="K21" s="36">
        <v>560000</v>
      </c>
      <c r="L21" s="39" t="s">
        <v>24</v>
      </c>
    </row>
    <row r="22" spans="1:12" ht="25.5" x14ac:dyDescent="0.25">
      <c r="A22" s="32">
        <v>11</v>
      </c>
      <c r="B22" s="33" t="s">
        <v>26</v>
      </c>
      <c r="C22" s="33" t="s">
        <v>27</v>
      </c>
      <c r="D22" s="43" t="s">
        <v>28</v>
      </c>
      <c r="E22" s="44" t="s">
        <v>36</v>
      </c>
      <c r="F22" s="45">
        <f>1630000+1968</f>
        <v>1631968</v>
      </c>
      <c r="G22" s="46"/>
      <c r="H22" s="46"/>
      <c r="I22" s="42"/>
      <c r="J22" s="36"/>
      <c r="K22" s="36">
        <v>815000</v>
      </c>
      <c r="L22" s="39" t="s">
        <v>24</v>
      </c>
    </row>
    <row r="23" spans="1:12" ht="38.25" x14ac:dyDescent="0.25">
      <c r="A23" s="32">
        <v>12</v>
      </c>
      <c r="B23" s="33" t="s">
        <v>26</v>
      </c>
      <c r="C23" s="33" t="s">
        <v>27</v>
      </c>
      <c r="D23" s="43" t="s">
        <v>28</v>
      </c>
      <c r="E23" s="48" t="s">
        <v>37</v>
      </c>
      <c r="F23" s="45">
        <v>4010000</v>
      </c>
      <c r="G23" s="46"/>
      <c r="H23" s="47"/>
      <c r="I23" s="42"/>
      <c r="J23" s="36"/>
      <c r="K23" s="36"/>
      <c r="L23" s="39" t="s">
        <v>24</v>
      </c>
    </row>
    <row r="24" spans="1:12" x14ac:dyDescent="0.25">
      <c r="A24" s="32">
        <v>13</v>
      </c>
      <c r="B24" s="33" t="s">
        <v>26</v>
      </c>
      <c r="C24" s="33" t="s">
        <v>27</v>
      </c>
      <c r="D24" s="43" t="s">
        <v>28</v>
      </c>
      <c r="E24" s="48" t="s">
        <v>140</v>
      </c>
      <c r="F24" s="45">
        <v>20000</v>
      </c>
      <c r="G24" s="46"/>
      <c r="H24" s="47"/>
      <c r="I24" s="42"/>
      <c r="J24" s="36"/>
      <c r="K24" s="36"/>
      <c r="L24" s="39" t="s">
        <v>24</v>
      </c>
    </row>
    <row r="25" spans="1:12" ht="25.5" x14ac:dyDescent="0.25">
      <c r="A25" s="32">
        <v>14</v>
      </c>
      <c r="B25" s="33" t="s">
        <v>26</v>
      </c>
      <c r="C25" s="33" t="s">
        <v>27</v>
      </c>
      <c r="D25" s="43" t="s">
        <v>28</v>
      </c>
      <c r="E25" s="48" t="s">
        <v>141</v>
      </c>
      <c r="F25" s="45">
        <v>20000</v>
      </c>
      <c r="G25" s="46"/>
      <c r="H25" s="47"/>
      <c r="I25" s="42"/>
      <c r="J25" s="36"/>
      <c r="K25" s="36"/>
      <c r="L25" s="39" t="s">
        <v>24</v>
      </c>
    </row>
    <row r="26" spans="1:12" x14ac:dyDescent="0.25">
      <c r="A26" s="32">
        <v>15</v>
      </c>
      <c r="B26" s="33" t="s">
        <v>26</v>
      </c>
      <c r="C26" s="33" t="s">
        <v>27</v>
      </c>
      <c r="D26" s="43" t="s">
        <v>28</v>
      </c>
      <c r="E26" s="48" t="s">
        <v>142</v>
      </c>
      <c r="F26" s="45">
        <v>40000</v>
      </c>
      <c r="G26" s="46"/>
      <c r="H26" s="47"/>
      <c r="I26" s="42"/>
      <c r="J26" s="36"/>
      <c r="K26" s="36"/>
      <c r="L26" s="39" t="s">
        <v>24</v>
      </c>
    </row>
    <row r="27" spans="1:12" ht="38.25" x14ac:dyDescent="0.25">
      <c r="A27" s="32">
        <v>16</v>
      </c>
      <c r="B27" s="33" t="s">
        <v>26</v>
      </c>
      <c r="C27" s="33" t="s">
        <v>27</v>
      </c>
      <c r="D27" s="43" t="s">
        <v>28</v>
      </c>
      <c r="E27" s="41" t="s">
        <v>38</v>
      </c>
      <c r="F27" s="45"/>
      <c r="G27" s="46">
        <v>11500</v>
      </c>
      <c r="H27" s="47">
        <v>11500</v>
      </c>
      <c r="I27" s="42"/>
      <c r="J27" s="36"/>
      <c r="K27" s="36"/>
      <c r="L27" s="39" t="s">
        <v>24</v>
      </c>
    </row>
    <row r="28" spans="1:12" ht="25.5" x14ac:dyDescent="0.25">
      <c r="A28" s="32">
        <v>17</v>
      </c>
      <c r="B28" s="33" t="s">
        <v>26</v>
      </c>
      <c r="C28" s="33" t="s">
        <v>27</v>
      </c>
      <c r="D28" s="43" t="s">
        <v>28</v>
      </c>
      <c r="E28" s="41" t="s">
        <v>131</v>
      </c>
      <c r="F28" s="45"/>
      <c r="G28" s="46">
        <v>8000</v>
      </c>
      <c r="H28" s="47">
        <v>8000</v>
      </c>
      <c r="I28" s="42"/>
      <c r="J28" s="36"/>
      <c r="K28" s="36"/>
      <c r="L28" s="39" t="s">
        <v>24</v>
      </c>
    </row>
    <row r="29" spans="1:12" x14ac:dyDescent="0.25">
      <c r="A29" s="32">
        <v>18</v>
      </c>
      <c r="B29" s="33" t="s">
        <v>26</v>
      </c>
      <c r="C29" s="33" t="s">
        <v>27</v>
      </c>
      <c r="D29" s="43" t="s">
        <v>28</v>
      </c>
      <c r="E29" s="41" t="s">
        <v>138</v>
      </c>
      <c r="F29" s="45"/>
      <c r="G29" s="46">
        <v>15000</v>
      </c>
      <c r="H29" s="47">
        <v>15000</v>
      </c>
      <c r="I29" s="42"/>
      <c r="J29" s="36"/>
      <c r="K29" s="36"/>
      <c r="L29" s="39" t="s">
        <v>24</v>
      </c>
    </row>
    <row r="30" spans="1:12" ht="25.5" x14ac:dyDescent="0.25">
      <c r="A30" s="32">
        <v>19</v>
      </c>
      <c r="B30" s="49" t="s">
        <v>26</v>
      </c>
      <c r="C30" s="49" t="s">
        <v>39</v>
      </c>
      <c r="D30" s="50" t="s">
        <v>28</v>
      </c>
      <c r="E30" s="51" t="s">
        <v>40</v>
      </c>
      <c r="F30" s="52"/>
      <c r="G30" s="53">
        <f>H30</f>
        <v>1468.5</v>
      </c>
      <c r="H30" s="54">
        <v>1468.5</v>
      </c>
      <c r="I30" s="55"/>
      <c r="J30" s="56"/>
      <c r="K30" s="56"/>
      <c r="L30" s="57" t="s">
        <v>24</v>
      </c>
    </row>
    <row r="31" spans="1:12" ht="25.5" x14ac:dyDescent="0.25">
      <c r="A31" s="32">
        <v>20</v>
      </c>
      <c r="B31" s="33" t="s">
        <v>26</v>
      </c>
      <c r="C31" s="33" t="s">
        <v>39</v>
      </c>
      <c r="D31" s="43" t="s">
        <v>41</v>
      </c>
      <c r="E31" s="48" t="s">
        <v>42</v>
      </c>
      <c r="F31" s="45"/>
      <c r="G31" s="46">
        <f>H31+I31+J31+K31</f>
        <v>3700</v>
      </c>
      <c r="H31" s="47">
        <v>3700</v>
      </c>
      <c r="I31" s="42"/>
      <c r="J31" s="36"/>
      <c r="K31" s="36"/>
      <c r="L31" s="39" t="s">
        <v>24</v>
      </c>
    </row>
    <row r="32" spans="1:12" ht="25.5" x14ac:dyDescent="0.25">
      <c r="A32" s="32">
        <v>21</v>
      </c>
      <c r="B32" s="33" t="s">
        <v>26</v>
      </c>
      <c r="C32" s="33" t="s">
        <v>39</v>
      </c>
      <c r="D32" s="43" t="s">
        <v>41</v>
      </c>
      <c r="E32" s="48" t="s">
        <v>129</v>
      </c>
      <c r="F32" s="45"/>
      <c r="G32" s="46">
        <f>H32+I32+J32+K32</f>
        <v>11070</v>
      </c>
      <c r="H32" s="47">
        <f>2070+9000</f>
        <v>11070</v>
      </c>
      <c r="I32" s="42"/>
      <c r="J32" s="36"/>
      <c r="K32" s="36"/>
      <c r="L32" s="39" t="s">
        <v>24</v>
      </c>
    </row>
    <row r="33" spans="1:12" x14ac:dyDescent="0.25">
      <c r="A33" s="32">
        <v>22</v>
      </c>
      <c r="B33" s="33" t="s">
        <v>26</v>
      </c>
      <c r="C33" s="33" t="s">
        <v>39</v>
      </c>
      <c r="D33" s="43" t="s">
        <v>41</v>
      </c>
      <c r="E33" s="48" t="s">
        <v>43</v>
      </c>
      <c r="F33" s="45"/>
      <c r="G33" s="46">
        <f>H33+I33+J33+K33</f>
        <v>10600</v>
      </c>
      <c r="H33" s="47">
        <v>10600</v>
      </c>
      <c r="I33" s="42"/>
      <c r="J33" s="36"/>
      <c r="K33" s="36"/>
      <c r="L33" s="39" t="s">
        <v>24</v>
      </c>
    </row>
    <row r="34" spans="1:12" ht="25.5" x14ac:dyDescent="0.25">
      <c r="A34" s="32">
        <v>23</v>
      </c>
      <c r="B34" s="33" t="s">
        <v>46</v>
      </c>
      <c r="C34" s="33" t="s">
        <v>47</v>
      </c>
      <c r="D34" s="43" t="s">
        <v>41</v>
      </c>
      <c r="E34" s="58" t="s">
        <v>48</v>
      </c>
      <c r="F34" s="45"/>
      <c r="G34" s="46">
        <f>H34</f>
        <v>300000</v>
      </c>
      <c r="H34" s="46">
        <v>300000</v>
      </c>
      <c r="I34" s="37"/>
      <c r="J34" s="38"/>
      <c r="K34" s="38"/>
      <c r="L34" s="39" t="s">
        <v>24</v>
      </c>
    </row>
    <row r="35" spans="1:12" ht="63.75" x14ac:dyDescent="0.25">
      <c r="A35" s="59">
        <v>24</v>
      </c>
      <c r="B35" s="49" t="s">
        <v>49</v>
      </c>
      <c r="C35" s="49" t="s">
        <v>50</v>
      </c>
      <c r="D35" s="50" t="s">
        <v>28</v>
      </c>
      <c r="E35" s="60" t="s">
        <v>51</v>
      </c>
      <c r="F35" s="52"/>
      <c r="G35" s="53">
        <f>H35</f>
        <v>5559.6</v>
      </c>
      <c r="H35" s="53">
        <v>5559.6</v>
      </c>
      <c r="I35" s="61"/>
      <c r="J35" s="56"/>
      <c r="K35" s="62"/>
      <c r="L35" s="57" t="s">
        <v>24</v>
      </c>
    </row>
    <row r="36" spans="1:12" ht="25.5" x14ac:dyDescent="0.25">
      <c r="A36" s="59">
        <v>25</v>
      </c>
      <c r="B36" s="49" t="s">
        <v>49</v>
      </c>
      <c r="C36" s="49" t="s">
        <v>50</v>
      </c>
      <c r="D36" s="50" t="s">
        <v>28</v>
      </c>
      <c r="E36" s="60" t="s">
        <v>52</v>
      </c>
      <c r="F36" s="52"/>
      <c r="G36" s="53">
        <f>H36</f>
        <v>19200</v>
      </c>
      <c r="H36" s="53">
        <v>19200</v>
      </c>
      <c r="I36" s="61"/>
      <c r="J36" s="62"/>
      <c r="K36" s="62"/>
      <c r="L36" s="57" t="s">
        <v>53</v>
      </c>
    </row>
    <row r="37" spans="1:12" ht="24.95" hidden="1" customHeight="1" x14ac:dyDescent="0.25">
      <c r="A37" s="32"/>
      <c r="B37" s="33"/>
      <c r="C37" s="33"/>
      <c r="D37" s="43"/>
      <c r="E37" s="48"/>
      <c r="F37" s="45"/>
      <c r="G37" s="46"/>
      <c r="H37" s="47"/>
      <c r="I37" s="42"/>
      <c r="J37" s="36"/>
      <c r="K37" s="36"/>
      <c r="L37" s="39" t="s">
        <v>24</v>
      </c>
    </row>
    <row r="38" spans="1:12" s="71" customFormat="1" x14ac:dyDescent="0.25">
      <c r="A38" s="63">
        <v>26</v>
      </c>
      <c r="B38" s="64" t="s">
        <v>54</v>
      </c>
      <c r="C38" s="64" t="s">
        <v>55</v>
      </c>
      <c r="D38" s="43" t="s">
        <v>44</v>
      </c>
      <c r="E38" s="65" t="s">
        <v>56</v>
      </c>
      <c r="F38" s="66"/>
      <c r="G38" s="36">
        <v>94057.81</v>
      </c>
      <c r="H38" s="67">
        <f>G39+G40</f>
        <v>196124.19</v>
      </c>
      <c r="I38" s="68"/>
      <c r="J38" s="69">
        <f>G38</f>
        <v>94057.81</v>
      </c>
      <c r="K38" s="66"/>
      <c r="L38" s="70" t="s">
        <v>24</v>
      </c>
    </row>
    <row r="39" spans="1:12" s="71" customFormat="1" x14ac:dyDescent="0.25">
      <c r="A39" s="72"/>
      <c r="B39" s="73"/>
      <c r="C39" s="73"/>
      <c r="D39" s="43" t="s">
        <v>45</v>
      </c>
      <c r="E39" s="74"/>
      <c r="F39" s="75"/>
      <c r="G39" s="36">
        <v>16598.46</v>
      </c>
      <c r="H39" s="76"/>
      <c r="I39" s="77"/>
      <c r="J39" s="78"/>
      <c r="K39" s="75"/>
      <c r="L39" s="79"/>
    </row>
    <row r="40" spans="1:12" s="71" customFormat="1" x14ac:dyDescent="0.25">
      <c r="A40" s="80"/>
      <c r="B40" s="81"/>
      <c r="C40" s="81"/>
      <c r="D40" s="43" t="s">
        <v>28</v>
      </c>
      <c r="E40" s="82"/>
      <c r="F40" s="83"/>
      <c r="G40" s="36">
        <v>179525.73</v>
      </c>
      <c r="H40" s="84"/>
      <c r="I40" s="85"/>
      <c r="J40" s="86"/>
      <c r="K40" s="83"/>
      <c r="L40" s="87"/>
    </row>
    <row r="41" spans="1:12" s="71" customFormat="1" x14ac:dyDescent="0.25">
      <c r="A41" s="32">
        <v>27</v>
      </c>
      <c r="B41" s="43" t="s">
        <v>54</v>
      </c>
      <c r="C41" s="43" t="s">
        <v>55</v>
      </c>
      <c r="D41" s="43" t="s">
        <v>41</v>
      </c>
      <c r="E41" s="48" t="s">
        <v>57</v>
      </c>
      <c r="F41" s="36"/>
      <c r="G41" s="46">
        <v>27000</v>
      </c>
      <c r="H41" s="88">
        <f>G41</f>
        <v>27000</v>
      </c>
      <c r="I41" s="89"/>
      <c r="J41" s="38"/>
      <c r="K41" s="38"/>
      <c r="L41" s="39" t="s">
        <v>24</v>
      </c>
    </row>
    <row r="42" spans="1:12" s="71" customFormat="1" ht="25.5" x14ac:dyDescent="0.25">
      <c r="A42" s="32">
        <v>28</v>
      </c>
      <c r="B42" s="43" t="s">
        <v>54</v>
      </c>
      <c r="C42" s="43" t="s">
        <v>55</v>
      </c>
      <c r="D42" s="43" t="s">
        <v>41</v>
      </c>
      <c r="E42" s="48" t="s">
        <v>58</v>
      </c>
      <c r="F42" s="36"/>
      <c r="G42" s="46">
        <v>4100</v>
      </c>
      <c r="H42" s="88">
        <f>G42</f>
        <v>4100</v>
      </c>
      <c r="I42" s="89"/>
      <c r="J42" s="38"/>
      <c r="K42" s="38"/>
      <c r="L42" s="39" t="s">
        <v>24</v>
      </c>
    </row>
    <row r="43" spans="1:12" s="71" customFormat="1" x14ac:dyDescent="0.25">
      <c r="A43" s="32">
        <v>29</v>
      </c>
      <c r="B43" s="43" t="s">
        <v>54</v>
      </c>
      <c r="C43" s="43" t="s">
        <v>55</v>
      </c>
      <c r="D43" s="43" t="s">
        <v>41</v>
      </c>
      <c r="E43" s="48" t="s">
        <v>59</v>
      </c>
      <c r="F43" s="36"/>
      <c r="G43" s="46">
        <v>72000</v>
      </c>
      <c r="H43" s="88">
        <f>G43</f>
        <v>72000</v>
      </c>
      <c r="I43" s="89"/>
      <c r="J43" s="38"/>
      <c r="K43" s="38"/>
      <c r="L43" s="39" t="s">
        <v>24</v>
      </c>
    </row>
    <row r="44" spans="1:12" s="71" customFormat="1" ht="25.5" x14ac:dyDescent="0.25">
      <c r="A44" s="32">
        <v>30</v>
      </c>
      <c r="B44" s="43" t="s">
        <v>54</v>
      </c>
      <c r="C44" s="43" t="s">
        <v>55</v>
      </c>
      <c r="D44" s="43" t="s">
        <v>41</v>
      </c>
      <c r="E44" s="48" t="s">
        <v>130</v>
      </c>
      <c r="F44" s="36"/>
      <c r="G44" s="46">
        <v>25218</v>
      </c>
      <c r="H44" s="88">
        <v>25218</v>
      </c>
      <c r="I44" s="89"/>
      <c r="J44" s="38"/>
      <c r="K44" s="38"/>
      <c r="L44" s="39" t="s">
        <v>24</v>
      </c>
    </row>
    <row r="45" spans="1:12" ht="38.25" x14ac:dyDescent="0.25">
      <c r="A45" s="32">
        <v>31</v>
      </c>
      <c r="B45" s="43" t="s">
        <v>54</v>
      </c>
      <c r="C45" s="43" t="s">
        <v>60</v>
      </c>
      <c r="D45" s="43" t="s">
        <v>28</v>
      </c>
      <c r="E45" s="48" t="s">
        <v>150</v>
      </c>
      <c r="F45" s="45"/>
      <c r="G45" s="46">
        <f>H45+I45+J45+K45</f>
        <v>14000</v>
      </c>
      <c r="H45" s="90"/>
      <c r="I45" s="91">
        <v>14000</v>
      </c>
      <c r="J45" s="36"/>
      <c r="K45" s="36"/>
      <c r="L45" s="39" t="s">
        <v>61</v>
      </c>
    </row>
    <row r="46" spans="1:12" ht="38.25" x14ac:dyDescent="0.25">
      <c r="A46" s="32">
        <v>32</v>
      </c>
      <c r="B46" s="43" t="s">
        <v>54</v>
      </c>
      <c r="C46" s="43" t="s">
        <v>60</v>
      </c>
      <c r="D46" s="43" t="s">
        <v>28</v>
      </c>
      <c r="E46" s="48" t="s">
        <v>62</v>
      </c>
      <c r="F46" s="45"/>
      <c r="G46" s="46">
        <f>H46+I46+J46+K46</f>
        <v>6000</v>
      </c>
      <c r="H46" s="90"/>
      <c r="I46" s="91">
        <v>6000</v>
      </c>
      <c r="J46" s="36"/>
      <c r="K46" s="36"/>
      <c r="L46" s="39" t="s">
        <v>63</v>
      </c>
    </row>
    <row r="47" spans="1:12" ht="38.25" x14ac:dyDescent="0.25">
      <c r="A47" s="32">
        <v>33</v>
      </c>
      <c r="B47" s="43" t="s">
        <v>54</v>
      </c>
      <c r="C47" s="43" t="s">
        <v>60</v>
      </c>
      <c r="D47" s="43" t="s">
        <v>28</v>
      </c>
      <c r="E47" s="48" t="s">
        <v>64</v>
      </c>
      <c r="F47" s="45"/>
      <c r="G47" s="46">
        <f>H47+I47+J47+K47</f>
        <v>7000</v>
      </c>
      <c r="H47" s="90"/>
      <c r="I47" s="91">
        <v>7000</v>
      </c>
      <c r="J47" s="36"/>
      <c r="K47" s="36"/>
      <c r="L47" s="39" t="s">
        <v>65</v>
      </c>
    </row>
    <row r="48" spans="1:12" ht="25.5" x14ac:dyDescent="0.25">
      <c r="A48" s="32">
        <v>34</v>
      </c>
      <c r="B48" s="43" t="s">
        <v>54</v>
      </c>
      <c r="C48" s="43" t="s">
        <v>60</v>
      </c>
      <c r="D48" s="43" t="s">
        <v>28</v>
      </c>
      <c r="E48" s="44" t="s">
        <v>66</v>
      </c>
      <c r="F48" s="45"/>
      <c r="G48" s="92">
        <f>H48+I48+K48+J48</f>
        <v>6000</v>
      </c>
      <c r="H48" s="88"/>
      <c r="I48" s="42">
        <v>6000</v>
      </c>
      <c r="J48" s="38"/>
      <c r="K48" s="38"/>
      <c r="L48" s="39" t="s">
        <v>67</v>
      </c>
    </row>
    <row r="49" spans="1:12" ht="25.5" x14ac:dyDescent="0.25">
      <c r="A49" s="32">
        <v>35</v>
      </c>
      <c r="B49" s="43" t="s">
        <v>54</v>
      </c>
      <c r="C49" s="43" t="s">
        <v>60</v>
      </c>
      <c r="D49" s="43" t="s">
        <v>28</v>
      </c>
      <c r="E49" s="44" t="s">
        <v>68</v>
      </c>
      <c r="F49" s="45"/>
      <c r="G49" s="92">
        <f>H49+I49+K49+J49</f>
        <v>5000</v>
      </c>
      <c r="H49" s="88"/>
      <c r="I49" s="42">
        <v>5000</v>
      </c>
      <c r="J49" s="38"/>
      <c r="K49" s="38"/>
      <c r="L49" s="39" t="s">
        <v>67</v>
      </c>
    </row>
    <row r="50" spans="1:12" ht="38.25" x14ac:dyDescent="0.25">
      <c r="A50" s="32">
        <v>36</v>
      </c>
      <c r="B50" s="43" t="s">
        <v>54</v>
      </c>
      <c r="C50" s="43" t="s">
        <v>60</v>
      </c>
      <c r="D50" s="43" t="s">
        <v>28</v>
      </c>
      <c r="E50" s="48" t="s">
        <v>69</v>
      </c>
      <c r="F50" s="45"/>
      <c r="G50" s="46">
        <f>H50+I50+J50+K50</f>
        <v>15000</v>
      </c>
      <c r="H50" s="90"/>
      <c r="I50" s="91">
        <v>15000</v>
      </c>
      <c r="J50" s="36"/>
      <c r="K50" s="36"/>
      <c r="L50" s="39" t="s">
        <v>70</v>
      </c>
    </row>
    <row r="51" spans="1:12" ht="38.25" x14ac:dyDescent="0.25">
      <c r="A51" s="32">
        <v>37</v>
      </c>
      <c r="B51" s="43" t="s">
        <v>54</v>
      </c>
      <c r="C51" s="43" t="s">
        <v>60</v>
      </c>
      <c r="D51" s="43" t="s">
        <v>28</v>
      </c>
      <c r="E51" s="41" t="s">
        <v>71</v>
      </c>
      <c r="F51" s="93"/>
      <c r="G51" s="92">
        <f>H51+I51+K51+J51</f>
        <v>4168.97</v>
      </c>
      <c r="H51" s="92"/>
      <c r="I51" s="42">
        <v>4168.97</v>
      </c>
      <c r="J51" s="38"/>
      <c r="K51" s="36"/>
      <c r="L51" s="39" t="s">
        <v>72</v>
      </c>
    </row>
    <row r="52" spans="1:12" ht="38.25" x14ac:dyDescent="0.25">
      <c r="A52" s="32">
        <v>38</v>
      </c>
      <c r="B52" s="43" t="s">
        <v>54</v>
      </c>
      <c r="C52" s="43" t="s">
        <v>60</v>
      </c>
      <c r="D52" s="43" t="s">
        <v>28</v>
      </c>
      <c r="E52" s="48" t="s">
        <v>73</v>
      </c>
      <c r="F52" s="45"/>
      <c r="G52" s="46">
        <f>H52+I52+J52+K52</f>
        <v>9400</v>
      </c>
      <c r="H52" s="90"/>
      <c r="I52" s="91">
        <v>9400</v>
      </c>
      <c r="J52" s="36"/>
      <c r="K52" s="36"/>
      <c r="L52" s="39" t="s">
        <v>74</v>
      </c>
    </row>
    <row r="53" spans="1:12" ht="38.25" x14ac:dyDescent="0.25">
      <c r="A53" s="32">
        <v>39</v>
      </c>
      <c r="B53" s="43" t="s">
        <v>54</v>
      </c>
      <c r="C53" s="43" t="s">
        <v>60</v>
      </c>
      <c r="D53" s="43" t="s">
        <v>28</v>
      </c>
      <c r="E53" s="48" t="s">
        <v>149</v>
      </c>
      <c r="F53" s="45"/>
      <c r="G53" s="46">
        <f>H53+I53</f>
        <v>3000</v>
      </c>
      <c r="H53" s="90"/>
      <c r="I53" s="91">
        <v>3000</v>
      </c>
      <c r="J53" s="36"/>
      <c r="K53" s="36"/>
      <c r="L53" s="39" t="s">
        <v>75</v>
      </c>
    </row>
    <row r="54" spans="1:12" ht="38.25" x14ac:dyDescent="0.25">
      <c r="A54" s="32">
        <v>40</v>
      </c>
      <c r="B54" s="43" t="s">
        <v>54</v>
      </c>
      <c r="C54" s="43" t="s">
        <v>60</v>
      </c>
      <c r="D54" s="43" t="s">
        <v>28</v>
      </c>
      <c r="E54" s="48" t="s">
        <v>76</v>
      </c>
      <c r="F54" s="45"/>
      <c r="G54" s="46">
        <f>H54+I54+J54+K54</f>
        <v>7766.6</v>
      </c>
      <c r="H54" s="90"/>
      <c r="I54" s="91">
        <f>4966.6+2800</f>
        <v>7766.6</v>
      </c>
      <c r="J54" s="36"/>
      <c r="K54" s="36"/>
      <c r="L54" s="39" t="s">
        <v>77</v>
      </c>
    </row>
    <row r="55" spans="1:12" ht="38.25" x14ac:dyDescent="0.25">
      <c r="A55" s="32">
        <v>41</v>
      </c>
      <c r="B55" s="43" t="s">
        <v>54</v>
      </c>
      <c r="C55" s="43" t="s">
        <v>60</v>
      </c>
      <c r="D55" s="43" t="s">
        <v>28</v>
      </c>
      <c r="E55" s="41" t="s">
        <v>152</v>
      </c>
      <c r="F55" s="45"/>
      <c r="G55" s="92">
        <f>H55+I55+K55+J55</f>
        <v>10000</v>
      </c>
      <c r="H55" s="88"/>
      <c r="I55" s="42">
        <v>10000</v>
      </c>
      <c r="J55" s="36"/>
      <c r="K55" s="38"/>
      <c r="L55" s="39" t="s">
        <v>78</v>
      </c>
    </row>
    <row r="56" spans="1:12" ht="38.25" x14ac:dyDescent="0.25">
      <c r="A56" s="32">
        <v>42</v>
      </c>
      <c r="B56" s="43" t="s">
        <v>54</v>
      </c>
      <c r="C56" s="43" t="s">
        <v>60</v>
      </c>
      <c r="D56" s="43" t="s">
        <v>28</v>
      </c>
      <c r="E56" s="41" t="s">
        <v>79</v>
      </c>
      <c r="F56" s="45"/>
      <c r="G56" s="92">
        <f>H56+I56+K56+J56</f>
        <v>7000</v>
      </c>
      <c r="H56" s="90"/>
      <c r="I56" s="42">
        <f>6423.72+576.28</f>
        <v>7000</v>
      </c>
      <c r="J56" s="36"/>
      <c r="K56" s="36"/>
      <c r="L56" s="39" t="s">
        <v>80</v>
      </c>
    </row>
    <row r="57" spans="1:12" ht="38.25" x14ac:dyDescent="0.25">
      <c r="A57" s="32">
        <v>43</v>
      </c>
      <c r="B57" s="43" t="s">
        <v>54</v>
      </c>
      <c r="C57" s="43" t="s">
        <v>60</v>
      </c>
      <c r="D57" s="33" t="s">
        <v>28</v>
      </c>
      <c r="E57" s="41" t="s">
        <v>143</v>
      </c>
      <c r="F57" s="45"/>
      <c r="G57" s="45">
        <f>H57+I57+J57+K57</f>
        <v>15000</v>
      </c>
      <c r="H57" s="90"/>
      <c r="I57" s="42">
        <v>15000</v>
      </c>
      <c r="J57" s="36"/>
      <c r="K57" s="36"/>
      <c r="L57" s="39" t="s">
        <v>81</v>
      </c>
    </row>
    <row r="58" spans="1:12" ht="25.5" x14ac:dyDescent="0.25">
      <c r="A58" s="32">
        <v>44</v>
      </c>
      <c r="B58" s="43" t="s">
        <v>54</v>
      </c>
      <c r="C58" s="43" t="s">
        <v>60</v>
      </c>
      <c r="D58" s="43" t="s">
        <v>28</v>
      </c>
      <c r="E58" s="41" t="s">
        <v>82</v>
      </c>
      <c r="F58" s="93"/>
      <c r="G58" s="45">
        <f>H58+I58+J58+K58</f>
        <v>9413.74</v>
      </c>
      <c r="H58" s="92"/>
      <c r="I58" s="42">
        <f>12733.22-3319.48</f>
        <v>9413.74</v>
      </c>
      <c r="J58" s="38"/>
      <c r="K58" s="36"/>
      <c r="L58" s="39" t="s">
        <v>83</v>
      </c>
    </row>
    <row r="59" spans="1:12" ht="25.5" x14ac:dyDescent="0.25">
      <c r="A59" s="32">
        <v>45</v>
      </c>
      <c r="B59" s="43" t="s">
        <v>54</v>
      </c>
      <c r="C59" s="43" t="s">
        <v>60</v>
      </c>
      <c r="D59" s="43" t="s">
        <v>28</v>
      </c>
      <c r="E59" s="44" t="s">
        <v>148</v>
      </c>
      <c r="F59" s="45"/>
      <c r="G59" s="92">
        <f>H59+I59+J59</f>
        <v>5000</v>
      </c>
      <c r="H59" s="88"/>
      <c r="I59" s="42">
        <f>5000+863.19-863.19</f>
        <v>5000</v>
      </c>
      <c r="J59" s="38"/>
      <c r="K59" s="38"/>
      <c r="L59" s="39" t="s">
        <v>84</v>
      </c>
    </row>
    <row r="60" spans="1:12" ht="38.25" x14ac:dyDescent="0.25">
      <c r="A60" s="32">
        <v>46</v>
      </c>
      <c r="B60" s="43" t="s">
        <v>54</v>
      </c>
      <c r="C60" s="43" t="s">
        <v>60</v>
      </c>
      <c r="D60" s="43" t="s">
        <v>28</v>
      </c>
      <c r="E60" s="44" t="s">
        <v>145</v>
      </c>
      <c r="F60" s="45"/>
      <c r="G60" s="92">
        <v>10340.379999999999</v>
      </c>
      <c r="H60" s="88"/>
      <c r="I60" s="42">
        <v>10340.379999999999</v>
      </c>
      <c r="J60" s="38"/>
      <c r="K60" s="38"/>
      <c r="L60" s="39" t="s">
        <v>89</v>
      </c>
    </row>
    <row r="61" spans="1:12" ht="38.25" x14ac:dyDescent="0.25">
      <c r="A61" s="32">
        <v>47</v>
      </c>
      <c r="B61" s="43" t="s">
        <v>54</v>
      </c>
      <c r="C61" s="43" t="s">
        <v>60</v>
      </c>
      <c r="D61" s="43" t="s">
        <v>28</v>
      </c>
      <c r="E61" s="44" t="s">
        <v>147</v>
      </c>
      <c r="F61" s="45"/>
      <c r="G61" s="92">
        <v>8364</v>
      </c>
      <c r="H61" s="88"/>
      <c r="I61" s="42">
        <v>8364</v>
      </c>
      <c r="J61" s="38"/>
      <c r="K61" s="38"/>
      <c r="L61" s="39" t="s">
        <v>89</v>
      </c>
    </row>
    <row r="62" spans="1:12" ht="25.5" x14ac:dyDescent="0.25">
      <c r="A62" s="32">
        <v>48</v>
      </c>
      <c r="B62" s="43" t="s">
        <v>54</v>
      </c>
      <c r="C62" s="43" t="s">
        <v>60</v>
      </c>
      <c r="D62" s="43" t="s">
        <v>41</v>
      </c>
      <c r="E62" s="44" t="s">
        <v>85</v>
      </c>
      <c r="F62" s="45"/>
      <c r="G62" s="92">
        <f>H62+I62+K62+J62</f>
        <v>4136.8099999999995</v>
      </c>
      <c r="H62" s="88"/>
      <c r="I62" s="42">
        <f>5000-863.19</f>
        <v>4136.8099999999995</v>
      </c>
      <c r="J62" s="38"/>
      <c r="K62" s="38"/>
      <c r="L62" s="39" t="s">
        <v>84</v>
      </c>
    </row>
    <row r="63" spans="1:12" ht="38.25" x14ac:dyDescent="0.25">
      <c r="A63" s="32">
        <v>49</v>
      </c>
      <c r="B63" s="50" t="s">
        <v>54</v>
      </c>
      <c r="C63" s="50" t="s">
        <v>60</v>
      </c>
      <c r="D63" s="50" t="s">
        <v>41</v>
      </c>
      <c r="E63" s="94" t="s">
        <v>86</v>
      </c>
      <c r="F63" s="52"/>
      <c r="G63" s="95">
        <f>H63+I63+K63+J63</f>
        <v>7814.16</v>
      </c>
      <c r="H63" s="88"/>
      <c r="I63" s="42">
        <v>7814.16</v>
      </c>
      <c r="J63" s="38"/>
      <c r="K63" s="38"/>
      <c r="L63" s="39" t="s">
        <v>87</v>
      </c>
    </row>
    <row r="64" spans="1:12" ht="38.25" x14ac:dyDescent="0.25">
      <c r="A64" s="32">
        <v>50</v>
      </c>
      <c r="B64" s="43" t="s">
        <v>54</v>
      </c>
      <c r="C64" s="43" t="s">
        <v>60</v>
      </c>
      <c r="D64" s="43" t="s">
        <v>41</v>
      </c>
      <c r="E64" s="48" t="s">
        <v>88</v>
      </c>
      <c r="F64" s="45"/>
      <c r="G64" s="46">
        <f>H64+I64+J64+K64</f>
        <v>15000</v>
      </c>
      <c r="H64" s="90"/>
      <c r="I64" s="91">
        <v>15000</v>
      </c>
      <c r="J64" s="36"/>
      <c r="K64" s="36"/>
      <c r="L64" s="39" t="s">
        <v>89</v>
      </c>
    </row>
    <row r="65" spans="1:12" ht="38.25" x14ac:dyDescent="0.25">
      <c r="A65" s="32">
        <v>51</v>
      </c>
      <c r="B65" s="43" t="s">
        <v>54</v>
      </c>
      <c r="C65" s="43" t="s">
        <v>60</v>
      </c>
      <c r="D65" s="43" t="s">
        <v>41</v>
      </c>
      <c r="E65" s="44" t="s">
        <v>90</v>
      </c>
      <c r="F65" s="45"/>
      <c r="G65" s="92">
        <f>H65+I65+K65+J65</f>
        <v>6499.81</v>
      </c>
      <c r="H65" s="88"/>
      <c r="I65" s="42">
        <v>6499.81</v>
      </c>
      <c r="J65" s="38"/>
      <c r="K65" s="38"/>
      <c r="L65" s="39" t="s">
        <v>89</v>
      </c>
    </row>
    <row r="66" spans="1:12" ht="38.25" x14ac:dyDescent="0.25">
      <c r="A66" s="32">
        <v>52</v>
      </c>
      <c r="B66" s="43" t="s">
        <v>54</v>
      </c>
      <c r="C66" s="43" t="s">
        <v>60</v>
      </c>
      <c r="D66" s="43" t="s">
        <v>41</v>
      </c>
      <c r="E66" s="48" t="s">
        <v>91</v>
      </c>
      <c r="F66" s="45"/>
      <c r="G66" s="46">
        <f>I66</f>
        <v>8080.88</v>
      </c>
      <c r="H66" s="90"/>
      <c r="I66" s="91">
        <v>8080.88</v>
      </c>
      <c r="J66" s="36"/>
      <c r="K66" s="36"/>
      <c r="L66" s="39" t="s">
        <v>74</v>
      </c>
    </row>
    <row r="67" spans="1:12" ht="24.95" hidden="1" customHeight="1" x14ac:dyDescent="0.25">
      <c r="A67" s="32">
        <v>53</v>
      </c>
      <c r="B67" s="43"/>
      <c r="C67" s="43"/>
      <c r="D67" s="43"/>
      <c r="E67" s="41"/>
      <c r="F67" s="93"/>
      <c r="G67" s="92"/>
      <c r="H67" s="92"/>
      <c r="I67" s="42"/>
      <c r="J67" s="38"/>
      <c r="K67" s="36"/>
      <c r="L67" s="39"/>
    </row>
    <row r="68" spans="1:12" ht="38.25" x14ac:dyDescent="0.25">
      <c r="A68" s="32">
        <v>54</v>
      </c>
      <c r="B68" s="43" t="s">
        <v>54</v>
      </c>
      <c r="C68" s="43" t="s">
        <v>60</v>
      </c>
      <c r="D68" s="43" t="s">
        <v>41</v>
      </c>
      <c r="E68" s="48" t="s">
        <v>92</v>
      </c>
      <c r="F68" s="45"/>
      <c r="G68" s="46">
        <f t="shared" ref="G68:G73" si="0">H68+I68+J68+K68</f>
        <v>9500</v>
      </c>
      <c r="H68" s="90"/>
      <c r="I68" s="91">
        <v>9500</v>
      </c>
      <c r="J68" s="36"/>
      <c r="K68" s="36"/>
      <c r="L68" s="39" t="s">
        <v>93</v>
      </c>
    </row>
    <row r="69" spans="1:12" ht="38.25" x14ac:dyDescent="0.25">
      <c r="A69" s="32">
        <v>55</v>
      </c>
      <c r="B69" s="43" t="s">
        <v>54</v>
      </c>
      <c r="C69" s="43" t="s">
        <v>60</v>
      </c>
      <c r="D69" s="43" t="s">
        <v>41</v>
      </c>
      <c r="E69" s="48" t="s">
        <v>94</v>
      </c>
      <c r="F69" s="45"/>
      <c r="G69" s="46">
        <f t="shared" si="0"/>
        <v>19690.3</v>
      </c>
      <c r="H69" s="90"/>
      <c r="I69" s="91">
        <f>12690.3+7000</f>
        <v>19690.3</v>
      </c>
      <c r="J69" s="36"/>
      <c r="K69" s="36"/>
      <c r="L69" s="39" t="s">
        <v>95</v>
      </c>
    </row>
    <row r="70" spans="1:12" ht="38.25" x14ac:dyDescent="0.25">
      <c r="A70" s="32">
        <v>56</v>
      </c>
      <c r="B70" s="43" t="s">
        <v>54</v>
      </c>
      <c r="C70" s="43" t="s">
        <v>60</v>
      </c>
      <c r="D70" s="43" t="s">
        <v>41</v>
      </c>
      <c r="E70" s="48" t="s">
        <v>96</v>
      </c>
      <c r="F70" s="45"/>
      <c r="G70" s="46">
        <f t="shared" si="0"/>
        <v>6765</v>
      </c>
      <c r="H70" s="90"/>
      <c r="I70" s="91">
        <v>6765</v>
      </c>
      <c r="J70" s="36"/>
      <c r="K70" s="36"/>
      <c r="L70" s="39" t="s">
        <v>97</v>
      </c>
    </row>
    <row r="71" spans="1:12" ht="38.25" x14ac:dyDescent="0.25">
      <c r="A71" s="32">
        <v>57</v>
      </c>
      <c r="B71" s="43" t="s">
        <v>54</v>
      </c>
      <c r="C71" s="43" t="s">
        <v>60</v>
      </c>
      <c r="D71" s="43" t="s">
        <v>41</v>
      </c>
      <c r="E71" s="48" t="s">
        <v>98</v>
      </c>
      <c r="F71" s="45"/>
      <c r="G71" s="46">
        <f t="shared" si="0"/>
        <v>3000</v>
      </c>
      <c r="H71" s="90"/>
      <c r="I71" s="91">
        <v>3000</v>
      </c>
      <c r="J71" s="36"/>
      <c r="K71" s="36"/>
      <c r="L71" s="39" t="s">
        <v>97</v>
      </c>
    </row>
    <row r="72" spans="1:12" ht="38.25" x14ac:dyDescent="0.25">
      <c r="A72" s="32">
        <v>58</v>
      </c>
      <c r="B72" s="43" t="s">
        <v>54</v>
      </c>
      <c r="C72" s="43" t="s">
        <v>60</v>
      </c>
      <c r="D72" s="43" t="s">
        <v>41</v>
      </c>
      <c r="E72" s="48" t="s">
        <v>99</v>
      </c>
      <c r="F72" s="45"/>
      <c r="G72" s="45">
        <f t="shared" si="0"/>
        <v>10000</v>
      </c>
      <c r="H72" s="90"/>
      <c r="I72" s="91">
        <f>8000+2000</f>
        <v>10000</v>
      </c>
      <c r="J72" s="36"/>
      <c r="K72" s="36"/>
      <c r="L72" s="39" t="s">
        <v>100</v>
      </c>
    </row>
    <row r="73" spans="1:12" ht="38.25" x14ac:dyDescent="0.25">
      <c r="A73" s="32">
        <v>59</v>
      </c>
      <c r="B73" s="43" t="s">
        <v>54</v>
      </c>
      <c r="C73" s="43" t="s">
        <v>60</v>
      </c>
      <c r="D73" s="33" t="s">
        <v>41</v>
      </c>
      <c r="E73" s="41" t="s">
        <v>101</v>
      </c>
      <c r="F73" s="45"/>
      <c r="G73" s="45">
        <f t="shared" si="0"/>
        <v>5000</v>
      </c>
      <c r="H73" s="90"/>
      <c r="I73" s="42">
        <v>5000</v>
      </c>
      <c r="J73" s="36"/>
      <c r="K73" s="36"/>
      <c r="L73" s="39" t="s">
        <v>81</v>
      </c>
    </row>
    <row r="74" spans="1:12" ht="38.25" x14ac:dyDescent="0.25">
      <c r="A74" s="32">
        <v>60</v>
      </c>
      <c r="B74" s="43" t="s">
        <v>54</v>
      </c>
      <c r="C74" s="43" t="s">
        <v>60</v>
      </c>
      <c r="D74" s="96" t="s">
        <v>41</v>
      </c>
      <c r="E74" s="44" t="s">
        <v>102</v>
      </c>
      <c r="F74" s="93"/>
      <c r="G74" s="45">
        <f>I74</f>
        <v>4528.49</v>
      </c>
      <c r="H74" s="90"/>
      <c r="I74" s="42">
        <v>4528.49</v>
      </c>
      <c r="J74" s="38"/>
      <c r="K74" s="36"/>
      <c r="L74" s="39" t="s">
        <v>103</v>
      </c>
    </row>
    <row r="75" spans="1:12" ht="38.25" x14ac:dyDescent="0.25">
      <c r="A75" s="32">
        <v>61</v>
      </c>
      <c r="B75" s="43" t="s">
        <v>54</v>
      </c>
      <c r="C75" s="43" t="s">
        <v>60</v>
      </c>
      <c r="D75" s="43" t="s">
        <v>41</v>
      </c>
      <c r="E75" s="44" t="s">
        <v>104</v>
      </c>
      <c r="F75" s="45"/>
      <c r="G75" s="92">
        <f>H75+I75+K75+J75</f>
        <v>5500</v>
      </c>
      <c r="H75" s="88"/>
      <c r="I75" s="42">
        <v>5500</v>
      </c>
      <c r="J75" s="38"/>
      <c r="K75" s="38"/>
      <c r="L75" s="39" t="s">
        <v>103</v>
      </c>
    </row>
    <row r="76" spans="1:12" ht="38.25" x14ac:dyDescent="0.25">
      <c r="A76" s="32">
        <v>62</v>
      </c>
      <c r="B76" s="33" t="s">
        <v>105</v>
      </c>
      <c r="C76" s="33" t="s">
        <v>106</v>
      </c>
      <c r="D76" s="33" t="s">
        <v>28</v>
      </c>
      <c r="E76" s="97" t="s">
        <v>107</v>
      </c>
      <c r="F76" s="45"/>
      <c r="G76" s="45">
        <f>H76+I76+J76+K76</f>
        <v>12000</v>
      </c>
      <c r="H76" s="90">
        <v>12000</v>
      </c>
      <c r="I76" s="42"/>
      <c r="J76" s="36"/>
      <c r="K76" s="36"/>
      <c r="L76" s="39" t="s">
        <v>24</v>
      </c>
    </row>
    <row r="77" spans="1:12" ht="25.5" x14ac:dyDescent="0.25">
      <c r="A77" s="32">
        <v>63</v>
      </c>
      <c r="B77" s="33" t="s">
        <v>105</v>
      </c>
      <c r="C77" s="33" t="s">
        <v>106</v>
      </c>
      <c r="D77" s="33" t="s">
        <v>28</v>
      </c>
      <c r="E77" s="97" t="s">
        <v>137</v>
      </c>
      <c r="F77" s="45"/>
      <c r="G77" s="98">
        <v>14760</v>
      </c>
      <c r="H77" s="99">
        <v>14760</v>
      </c>
      <c r="I77" s="100"/>
      <c r="J77" s="101"/>
      <c r="K77" s="101"/>
      <c r="L77" s="39" t="s">
        <v>24</v>
      </c>
    </row>
    <row r="78" spans="1:12" x14ac:dyDescent="0.25">
      <c r="A78" s="63">
        <v>64</v>
      </c>
      <c r="B78" s="102" t="s">
        <v>108</v>
      </c>
      <c r="C78" s="102" t="s">
        <v>109</v>
      </c>
      <c r="D78" s="33" t="s">
        <v>28</v>
      </c>
      <c r="E78" s="103" t="s">
        <v>110</v>
      </c>
      <c r="F78" s="45">
        <v>62200</v>
      </c>
      <c r="G78" s="104"/>
      <c r="H78" s="104"/>
      <c r="I78" s="105"/>
      <c r="J78" s="66"/>
      <c r="K78" s="66"/>
      <c r="L78" s="70" t="s">
        <v>24</v>
      </c>
    </row>
    <row r="79" spans="1:12" x14ac:dyDescent="0.25">
      <c r="A79" s="72"/>
      <c r="B79" s="106"/>
      <c r="C79" s="106"/>
      <c r="D79" s="43" t="s">
        <v>44</v>
      </c>
      <c r="E79" s="107"/>
      <c r="F79" s="45">
        <v>1215687.08</v>
      </c>
      <c r="G79" s="108"/>
      <c r="H79" s="108"/>
      <c r="I79" s="109"/>
      <c r="J79" s="75"/>
      <c r="K79" s="75"/>
      <c r="L79" s="79"/>
    </row>
    <row r="80" spans="1:12" x14ac:dyDescent="0.25">
      <c r="A80" s="80"/>
      <c r="B80" s="110"/>
      <c r="C80" s="110"/>
      <c r="D80" s="43" t="s">
        <v>45</v>
      </c>
      <c r="E80" s="111"/>
      <c r="F80" s="45">
        <v>285346.46999999997</v>
      </c>
      <c r="G80" s="112"/>
      <c r="H80" s="112"/>
      <c r="I80" s="113"/>
      <c r="J80" s="83"/>
      <c r="K80" s="83"/>
      <c r="L80" s="87"/>
    </row>
    <row r="81" spans="1:12" x14ac:dyDescent="0.25">
      <c r="A81" s="114">
        <v>65</v>
      </c>
      <c r="B81" s="115" t="s">
        <v>108</v>
      </c>
      <c r="C81" s="115" t="s">
        <v>109</v>
      </c>
      <c r="D81" s="43" t="s">
        <v>28</v>
      </c>
      <c r="E81" s="116" t="s">
        <v>135</v>
      </c>
      <c r="F81" s="45">
        <v>100</v>
      </c>
      <c r="G81" s="117"/>
      <c r="H81" s="117"/>
      <c r="I81" s="118"/>
      <c r="J81" s="119"/>
      <c r="K81" s="119"/>
      <c r="L81" s="70" t="s">
        <v>24</v>
      </c>
    </row>
    <row r="82" spans="1:12" ht="25.5" x14ac:dyDescent="0.25">
      <c r="A82" s="32">
        <v>66</v>
      </c>
      <c r="B82" s="33" t="s">
        <v>111</v>
      </c>
      <c r="C82" s="33" t="s">
        <v>112</v>
      </c>
      <c r="D82" s="43" t="s">
        <v>28</v>
      </c>
      <c r="E82" s="35" t="s">
        <v>113</v>
      </c>
      <c r="F82" s="45"/>
      <c r="G82" s="45">
        <v>10000</v>
      </c>
      <c r="H82" s="45">
        <f>G82</f>
        <v>10000</v>
      </c>
      <c r="I82" s="37"/>
      <c r="J82" s="38"/>
      <c r="K82" s="38"/>
      <c r="L82" s="79"/>
    </row>
    <row r="83" spans="1:12" ht="25.5" x14ac:dyDescent="0.25">
      <c r="A83" s="32">
        <v>67</v>
      </c>
      <c r="B83" s="33" t="s">
        <v>111</v>
      </c>
      <c r="C83" s="33" t="s">
        <v>112</v>
      </c>
      <c r="D83" s="43" t="s">
        <v>28</v>
      </c>
      <c r="E83" s="35" t="s">
        <v>132</v>
      </c>
      <c r="F83" s="45"/>
      <c r="G83" s="45">
        <v>58651</v>
      </c>
      <c r="H83" s="45">
        <v>58651</v>
      </c>
      <c r="I83" s="37"/>
      <c r="J83" s="38"/>
      <c r="K83" s="38"/>
      <c r="L83" s="87"/>
    </row>
    <row r="84" spans="1:12" ht="25.5" x14ac:dyDescent="0.25">
      <c r="A84" s="114">
        <v>68</v>
      </c>
      <c r="B84" s="33" t="s">
        <v>111</v>
      </c>
      <c r="C84" s="33" t="s">
        <v>112</v>
      </c>
      <c r="D84" s="43" t="s">
        <v>28</v>
      </c>
      <c r="E84" s="35" t="s">
        <v>139</v>
      </c>
      <c r="F84" s="45"/>
      <c r="G84" s="45">
        <v>4500</v>
      </c>
      <c r="H84" s="45">
        <v>4500</v>
      </c>
      <c r="I84" s="37"/>
      <c r="J84" s="38"/>
      <c r="K84" s="38"/>
      <c r="L84" s="120" t="s">
        <v>24</v>
      </c>
    </row>
    <row r="85" spans="1:12" ht="38.25" x14ac:dyDescent="0.25">
      <c r="A85" s="32">
        <v>69</v>
      </c>
      <c r="B85" s="33" t="s">
        <v>111</v>
      </c>
      <c r="C85" s="33" t="s">
        <v>133</v>
      </c>
      <c r="D85" s="43" t="s">
        <v>28</v>
      </c>
      <c r="E85" s="35" t="s">
        <v>134</v>
      </c>
      <c r="F85" s="45"/>
      <c r="G85" s="45">
        <v>11355</v>
      </c>
      <c r="H85" s="45">
        <v>11355</v>
      </c>
      <c r="I85" s="37"/>
      <c r="J85" s="38"/>
      <c r="K85" s="38"/>
      <c r="L85" s="120" t="s">
        <v>24</v>
      </c>
    </row>
    <row r="86" spans="1:12" ht="25.5" x14ac:dyDescent="0.25">
      <c r="A86" s="32">
        <v>70</v>
      </c>
      <c r="B86" s="43" t="s">
        <v>111</v>
      </c>
      <c r="C86" s="43" t="s">
        <v>114</v>
      </c>
      <c r="D86" s="43" t="s">
        <v>28</v>
      </c>
      <c r="E86" s="97" t="s">
        <v>115</v>
      </c>
      <c r="F86" s="45"/>
      <c r="G86" s="45">
        <f>H86+I86+J86+K86</f>
        <v>95000</v>
      </c>
      <c r="H86" s="90">
        <v>95000</v>
      </c>
      <c r="I86" s="91"/>
      <c r="J86" s="36"/>
      <c r="K86" s="36"/>
      <c r="L86" s="39" t="s">
        <v>24</v>
      </c>
    </row>
    <row r="87" spans="1:12" ht="38.25" x14ac:dyDescent="0.25">
      <c r="A87" s="114">
        <v>71</v>
      </c>
      <c r="B87" s="43" t="s">
        <v>111</v>
      </c>
      <c r="C87" s="43" t="s">
        <v>114</v>
      </c>
      <c r="D87" s="43" t="s">
        <v>28</v>
      </c>
      <c r="E87" s="97" t="s">
        <v>116</v>
      </c>
      <c r="F87" s="45">
        <v>1389880</v>
      </c>
      <c r="G87" s="45"/>
      <c r="H87" s="90"/>
      <c r="I87" s="91"/>
      <c r="J87" s="36"/>
      <c r="K87" s="36"/>
      <c r="L87" s="39" t="s">
        <v>24</v>
      </c>
    </row>
    <row r="88" spans="1:12" ht="38.25" x14ac:dyDescent="0.25">
      <c r="A88" s="32">
        <v>72</v>
      </c>
      <c r="B88" s="33" t="s">
        <v>111</v>
      </c>
      <c r="C88" s="33" t="s">
        <v>114</v>
      </c>
      <c r="D88" s="96" t="s">
        <v>28</v>
      </c>
      <c r="E88" s="44" t="s">
        <v>117</v>
      </c>
      <c r="F88" s="45">
        <v>60000</v>
      </c>
      <c r="G88" s="121"/>
      <c r="H88" s="93"/>
      <c r="I88" s="42"/>
      <c r="J88" s="38"/>
      <c r="K88" s="38"/>
      <c r="L88" s="120" t="s">
        <v>24</v>
      </c>
    </row>
    <row r="89" spans="1:12" ht="25.5" x14ac:dyDescent="0.25">
      <c r="A89" s="32">
        <v>73</v>
      </c>
      <c r="B89" s="33" t="s">
        <v>111</v>
      </c>
      <c r="C89" s="33" t="s">
        <v>118</v>
      </c>
      <c r="D89" s="96" t="s">
        <v>28</v>
      </c>
      <c r="E89" s="44" t="s">
        <v>119</v>
      </c>
      <c r="F89" s="45"/>
      <c r="G89" s="121">
        <f>H89</f>
        <v>185000</v>
      </c>
      <c r="H89" s="45">
        <v>185000</v>
      </c>
      <c r="I89" s="42"/>
      <c r="J89" s="38"/>
      <c r="K89" s="38"/>
      <c r="L89" s="120" t="s">
        <v>24</v>
      </c>
    </row>
    <row r="90" spans="1:12" x14ac:dyDescent="0.25">
      <c r="A90" s="32">
        <v>74</v>
      </c>
      <c r="B90" s="33" t="s">
        <v>111</v>
      </c>
      <c r="C90" s="33" t="s">
        <v>118</v>
      </c>
      <c r="D90" s="96" t="s">
        <v>28</v>
      </c>
      <c r="E90" s="44" t="s">
        <v>120</v>
      </c>
      <c r="F90" s="45"/>
      <c r="G90" s="121">
        <f>H90</f>
        <v>80000</v>
      </c>
      <c r="H90" s="45">
        <v>80000</v>
      </c>
      <c r="I90" s="42"/>
      <c r="J90" s="38"/>
      <c r="K90" s="38"/>
      <c r="L90" s="120" t="s">
        <v>24</v>
      </c>
    </row>
    <row r="91" spans="1:12" ht="25.5" x14ac:dyDescent="0.25">
      <c r="A91" s="32">
        <v>75</v>
      </c>
      <c r="B91" s="33" t="s">
        <v>111</v>
      </c>
      <c r="C91" s="33" t="s">
        <v>121</v>
      </c>
      <c r="D91" s="96" t="s">
        <v>28</v>
      </c>
      <c r="E91" s="44" t="s">
        <v>122</v>
      </c>
      <c r="F91" s="45"/>
      <c r="G91" s="121">
        <f>H91</f>
        <v>64570</v>
      </c>
      <c r="H91" s="45">
        <f>39570+25000</f>
        <v>64570</v>
      </c>
      <c r="I91" s="42"/>
      <c r="J91" s="38"/>
      <c r="K91" s="38"/>
      <c r="L91" s="120" t="s">
        <v>24</v>
      </c>
    </row>
    <row r="92" spans="1:12" x14ac:dyDescent="0.25">
      <c r="A92" s="63">
        <v>76</v>
      </c>
      <c r="B92" s="102" t="s">
        <v>111</v>
      </c>
      <c r="C92" s="102" t="s">
        <v>121</v>
      </c>
      <c r="D92" s="96" t="s">
        <v>28</v>
      </c>
      <c r="E92" s="122" t="s">
        <v>123</v>
      </c>
      <c r="F92" s="45">
        <f>40000+424938</f>
        <v>464938</v>
      </c>
      <c r="G92" s="123"/>
      <c r="H92" s="124"/>
      <c r="I92" s="105"/>
      <c r="J92" s="66"/>
      <c r="K92" s="66">
        <v>40000</v>
      </c>
      <c r="L92" s="125" t="s">
        <v>24</v>
      </c>
    </row>
    <row r="93" spans="1:12" x14ac:dyDescent="0.25">
      <c r="A93" s="72"/>
      <c r="B93" s="106"/>
      <c r="C93" s="106"/>
      <c r="D93" s="96" t="s">
        <v>44</v>
      </c>
      <c r="E93" s="126"/>
      <c r="F93" s="45">
        <v>143203</v>
      </c>
      <c r="G93" s="127"/>
      <c r="H93" s="128"/>
      <c r="I93" s="109"/>
      <c r="J93" s="75"/>
      <c r="K93" s="75"/>
      <c r="L93" s="129"/>
    </row>
    <row r="94" spans="1:12" x14ac:dyDescent="0.25">
      <c r="A94" s="80"/>
      <c r="B94" s="110"/>
      <c r="C94" s="110"/>
      <c r="D94" s="43" t="s">
        <v>45</v>
      </c>
      <c r="E94" s="130"/>
      <c r="F94" s="45">
        <v>81860</v>
      </c>
      <c r="G94" s="131"/>
      <c r="H94" s="132"/>
      <c r="I94" s="113"/>
      <c r="J94" s="83"/>
      <c r="K94" s="83"/>
      <c r="L94" s="133"/>
    </row>
    <row r="95" spans="1:12" x14ac:dyDescent="0.25">
      <c r="A95" s="63">
        <v>77</v>
      </c>
      <c r="B95" s="102" t="s">
        <v>124</v>
      </c>
      <c r="C95" s="102" t="s">
        <v>125</v>
      </c>
      <c r="D95" s="96" t="s">
        <v>28</v>
      </c>
      <c r="E95" s="122" t="s">
        <v>126</v>
      </c>
      <c r="F95" s="45">
        <f>40000+180904</f>
        <v>220904</v>
      </c>
      <c r="G95" s="123"/>
      <c r="H95" s="104"/>
      <c r="I95" s="105"/>
      <c r="J95" s="66"/>
      <c r="K95" s="66">
        <v>40000</v>
      </c>
      <c r="L95" s="125" t="s">
        <v>24</v>
      </c>
    </row>
    <row r="96" spans="1:12" x14ac:dyDescent="0.25">
      <c r="A96" s="72"/>
      <c r="B96" s="106"/>
      <c r="C96" s="106"/>
      <c r="D96" s="96" t="s">
        <v>44</v>
      </c>
      <c r="E96" s="126"/>
      <c r="F96" s="45">
        <v>468995</v>
      </c>
      <c r="G96" s="127"/>
      <c r="H96" s="108"/>
      <c r="I96" s="109"/>
      <c r="J96" s="75"/>
      <c r="K96" s="75"/>
      <c r="L96" s="129"/>
    </row>
    <row r="97" spans="1:12" x14ac:dyDescent="0.25">
      <c r="A97" s="80"/>
      <c r="B97" s="110"/>
      <c r="C97" s="110"/>
      <c r="D97" s="43" t="s">
        <v>45</v>
      </c>
      <c r="E97" s="130"/>
      <c r="F97" s="45">
        <v>110083</v>
      </c>
      <c r="G97" s="131"/>
      <c r="H97" s="112"/>
      <c r="I97" s="113"/>
      <c r="J97" s="83"/>
      <c r="K97" s="83"/>
      <c r="L97" s="133"/>
    </row>
    <row r="98" spans="1:12" ht="25.5" x14ac:dyDescent="0.25">
      <c r="A98" s="34">
        <v>78</v>
      </c>
      <c r="B98" s="33" t="s">
        <v>124</v>
      </c>
      <c r="C98" s="33" t="s">
        <v>125</v>
      </c>
      <c r="D98" s="43" t="s">
        <v>28</v>
      </c>
      <c r="E98" s="44" t="s">
        <v>136</v>
      </c>
      <c r="F98" s="45">
        <v>100</v>
      </c>
      <c r="G98" s="121"/>
      <c r="H98" s="93"/>
      <c r="I98" s="37"/>
      <c r="J98" s="38"/>
      <c r="K98" s="38"/>
      <c r="L98" s="120" t="s">
        <v>24</v>
      </c>
    </row>
    <row r="99" spans="1:12" ht="13.5" thickBot="1" x14ac:dyDescent="0.3">
      <c r="A99" s="134" t="s">
        <v>127</v>
      </c>
      <c r="B99" s="135"/>
      <c r="C99" s="135"/>
      <c r="D99" s="135"/>
      <c r="E99" s="136"/>
      <c r="F99" s="137">
        <f>SUM(F12:F98)</f>
        <v>11355264.550000001</v>
      </c>
      <c r="G99" s="137">
        <f t="shared" ref="G99:K99" si="1">SUM(G12:G98)</f>
        <v>2048347.2399999998</v>
      </c>
      <c r="H99" s="137">
        <f t="shared" si="1"/>
        <v>1706320.29</v>
      </c>
      <c r="I99" s="137">
        <f t="shared" si="1"/>
        <v>247969.13999999998</v>
      </c>
      <c r="J99" s="137">
        <f t="shared" si="1"/>
        <v>94057.81</v>
      </c>
      <c r="K99" s="137">
        <f t="shared" si="1"/>
        <v>1455000</v>
      </c>
      <c r="L99" s="138" t="s">
        <v>128</v>
      </c>
    </row>
    <row r="100" spans="1:12" x14ac:dyDescent="0.25">
      <c r="L100" s="139"/>
    </row>
    <row r="101" spans="1:12" x14ac:dyDescent="0.25">
      <c r="E101" s="140"/>
      <c r="F101" s="140"/>
      <c r="G101" s="140"/>
      <c r="H101" s="140"/>
      <c r="I101" s="140"/>
      <c r="L101" s="140"/>
    </row>
    <row r="102" spans="1:12" x14ac:dyDescent="0.25">
      <c r="E102" s="141"/>
      <c r="G102" s="139"/>
      <c r="H102" s="140"/>
    </row>
    <row r="103" spans="1:12" x14ac:dyDescent="0.25">
      <c r="E103" s="141"/>
      <c r="F103" s="140"/>
      <c r="G103" s="139"/>
      <c r="H103" s="140"/>
    </row>
    <row r="104" spans="1:12" x14ac:dyDescent="0.25">
      <c r="E104" s="141"/>
      <c r="F104" s="140"/>
      <c r="G104" s="142"/>
      <c r="H104" s="140"/>
    </row>
    <row r="105" spans="1:12" x14ac:dyDescent="0.25">
      <c r="E105" s="141"/>
      <c r="F105" s="140"/>
      <c r="G105" s="142"/>
      <c r="H105" s="140"/>
    </row>
    <row r="106" spans="1:12" x14ac:dyDescent="0.25">
      <c r="E106" s="141"/>
      <c r="F106" s="140"/>
      <c r="G106" s="142"/>
      <c r="H106" s="140"/>
    </row>
    <row r="107" spans="1:12" x14ac:dyDescent="0.25">
      <c r="E107" s="141"/>
      <c r="F107" s="140"/>
      <c r="G107" s="142"/>
      <c r="H107" s="140"/>
    </row>
    <row r="108" spans="1:12" x14ac:dyDescent="0.25">
      <c r="E108" s="141"/>
      <c r="F108" s="140"/>
      <c r="G108" s="143"/>
      <c r="H108" s="140"/>
      <c r="I108" s="140"/>
      <c r="J108" s="140"/>
    </row>
    <row r="109" spans="1:12" x14ac:dyDescent="0.25">
      <c r="E109" s="141"/>
      <c r="F109" s="140"/>
      <c r="G109" s="143"/>
      <c r="H109" s="140"/>
      <c r="I109" s="140"/>
      <c r="J109" s="140"/>
    </row>
    <row r="110" spans="1:12" x14ac:dyDescent="0.25">
      <c r="E110" s="141"/>
      <c r="F110" s="140"/>
      <c r="G110" s="143"/>
      <c r="H110" s="140"/>
      <c r="I110" s="140"/>
    </row>
    <row r="111" spans="1:12" x14ac:dyDescent="0.25">
      <c r="E111" s="141"/>
      <c r="F111" s="144"/>
      <c r="G111" s="143"/>
      <c r="H111" s="140"/>
      <c r="I111" s="140"/>
    </row>
    <row r="112" spans="1:12" x14ac:dyDescent="0.25">
      <c r="E112" s="141"/>
      <c r="F112" s="144"/>
      <c r="G112" s="143"/>
      <c r="H112" s="140"/>
      <c r="I112" s="140"/>
    </row>
    <row r="113" spans="5:9" x14ac:dyDescent="0.25">
      <c r="E113" s="141"/>
      <c r="F113" s="144"/>
      <c r="G113" s="143"/>
      <c r="H113" s="140"/>
      <c r="I113" s="140"/>
    </row>
    <row r="114" spans="5:9" x14ac:dyDescent="0.25">
      <c r="E114" s="141"/>
      <c r="F114" s="144"/>
      <c r="G114" s="143"/>
      <c r="H114" s="140"/>
      <c r="I114" s="140"/>
    </row>
    <row r="115" spans="5:9" x14ac:dyDescent="0.25">
      <c r="E115" s="141"/>
      <c r="F115" s="140"/>
      <c r="G115" s="143"/>
      <c r="H115" s="140"/>
    </row>
    <row r="116" spans="5:9" x14ac:dyDescent="0.25">
      <c r="E116" s="141"/>
      <c r="F116" s="140"/>
      <c r="G116" s="143"/>
      <c r="H116" s="140"/>
    </row>
    <row r="117" spans="5:9" x14ac:dyDescent="0.25">
      <c r="E117" s="141"/>
      <c r="F117" s="140"/>
      <c r="G117" s="143"/>
      <c r="H117" s="140"/>
    </row>
    <row r="118" spans="5:9" x14ac:dyDescent="0.25">
      <c r="E118" s="141"/>
      <c r="F118" s="140"/>
      <c r="G118" s="143"/>
      <c r="H118" s="140"/>
    </row>
    <row r="119" spans="5:9" x14ac:dyDescent="0.25">
      <c r="E119" s="141"/>
      <c r="F119" s="140"/>
      <c r="G119" s="143"/>
      <c r="H119" s="140"/>
    </row>
    <row r="120" spans="5:9" x14ac:dyDescent="0.25">
      <c r="E120" s="141"/>
      <c r="F120" s="140"/>
      <c r="G120" s="143"/>
      <c r="H120" s="140"/>
      <c r="I120" s="140"/>
    </row>
    <row r="121" spans="5:9" x14ac:dyDescent="0.25">
      <c r="E121" s="141"/>
      <c r="F121" s="140"/>
      <c r="G121" s="143"/>
      <c r="H121" s="140"/>
      <c r="I121" s="140"/>
    </row>
    <row r="122" spans="5:9" x14ac:dyDescent="0.25">
      <c r="E122" s="141"/>
      <c r="F122" s="140"/>
      <c r="G122" s="143"/>
      <c r="H122" s="140"/>
    </row>
    <row r="123" spans="5:9" x14ac:dyDescent="0.25">
      <c r="E123" s="141"/>
      <c r="F123" s="140"/>
      <c r="G123" s="143"/>
    </row>
    <row r="124" spans="5:9" x14ac:dyDescent="0.25">
      <c r="E124" s="141"/>
      <c r="F124" s="140"/>
      <c r="G124" s="143"/>
    </row>
    <row r="125" spans="5:9" x14ac:dyDescent="0.25">
      <c r="E125" s="141"/>
      <c r="F125" s="140"/>
      <c r="G125" s="143"/>
    </row>
    <row r="126" spans="5:9" x14ac:dyDescent="0.25">
      <c r="E126" s="141"/>
      <c r="F126" s="140"/>
      <c r="G126" s="143"/>
    </row>
    <row r="127" spans="5:9" x14ac:dyDescent="0.25">
      <c r="E127" s="141"/>
      <c r="F127" s="140"/>
      <c r="G127" s="143"/>
    </row>
    <row r="128" spans="5:9" x14ac:dyDescent="0.25">
      <c r="E128" s="141"/>
      <c r="F128" s="140"/>
      <c r="G128" s="143"/>
      <c r="I128" s="140"/>
    </row>
    <row r="129" spans="5:9" x14ac:dyDescent="0.25">
      <c r="E129" s="141"/>
      <c r="F129" s="140"/>
      <c r="G129" s="143"/>
    </row>
    <row r="130" spans="5:9" x14ac:dyDescent="0.25">
      <c r="E130" s="141"/>
      <c r="F130" s="140"/>
      <c r="G130" s="143"/>
    </row>
    <row r="131" spans="5:9" x14ac:dyDescent="0.25">
      <c r="E131" s="141"/>
      <c r="F131" s="140"/>
      <c r="G131" s="143"/>
      <c r="H131" s="140"/>
      <c r="I131" s="140"/>
    </row>
    <row r="132" spans="5:9" x14ac:dyDescent="0.25">
      <c r="E132" s="141"/>
      <c r="F132" s="140"/>
      <c r="G132" s="143"/>
      <c r="H132" s="140"/>
      <c r="I132" s="140"/>
    </row>
    <row r="133" spans="5:9" x14ac:dyDescent="0.25">
      <c r="E133" s="141"/>
      <c r="F133" s="140"/>
      <c r="G133" s="143"/>
      <c r="H133" s="140"/>
      <c r="I133" s="140"/>
    </row>
    <row r="134" spans="5:9" x14ac:dyDescent="0.25">
      <c r="E134" s="141"/>
      <c r="F134" s="140"/>
      <c r="G134" s="143"/>
    </row>
    <row r="135" spans="5:9" x14ac:dyDescent="0.25">
      <c r="E135" s="141"/>
      <c r="F135" s="140"/>
      <c r="G135" s="140"/>
      <c r="H135" s="140"/>
      <c r="I135" s="140"/>
    </row>
    <row r="136" spans="5:9" x14ac:dyDescent="0.25">
      <c r="E136" s="141"/>
      <c r="F136" s="140"/>
      <c r="G136" s="140"/>
      <c r="H136" s="140"/>
      <c r="I136" s="140"/>
    </row>
    <row r="137" spans="5:9" x14ac:dyDescent="0.25">
      <c r="F137" s="140"/>
    </row>
    <row r="139" spans="5:9" x14ac:dyDescent="0.25">
      <c r="F139" s="140"/>
    </row>
  </sheetData>
  <mergeCells count="52">
    <mergeCell ref="L81:L83"/>
    <mergeCell ref="H38:H40"/>
    <mergeCell ref="I38:I40"/>
    <mergeCell ref="J38:J40"/>
    <mergeCell ref="K38:K40"/>
    <mergeCell ref="L38:L40"/>
    <mergeCell ref="I78:I80"/>
    <mergeCell ref="J78:J80"/>
    <mergeCell ref="K78:K80"/>
    <mergeCell ref="L78:L80"/>
    <mergeCell ref="A6:L6"/>
    <mergeCell ref="L7:L10"/>
    <mergeCell ref="H8:K8"/>
    <mergeCell ref="H9:I9"/>
    <mergeCell ref="J9:K9"/>
    <mergeCell ref="A7:A10"/>
    <mergeCell ref="B7:B10"/>
    <mergeCell ref="C7:C10"/>
    <mergeCell ref="D7:D10"/>
    <mergeCell ref="G7:K7"/>
    <mergeCell ref="A38:A40"/>
    <mergeCell ref="B38:B40"/>
    <mergeCell ref="C38:C40"/>
    <mergeCell ref="E38:E40"/>
    <mergeCell ref="H78:H80"/>
    <mergeCell ref="G78:G80"/>
    <mergeCell ref="F38:F40"/>
    <mergeCell ref="A78:A80"/>
    <mergeCell ref="B78:B80"/>
    <mergeCell ref="C78:C80"/>
    <mergeCell ref="E78:E80"/>
    <mergeCell ref="A92:A94"/>
    <mergeCell ref="B92:B94"/>
    <mergeCell ref="C92:C94"/>
    <mergeCell ref="E92:E94"/>
    <mergeCell ref="G92:G94"/>
    <mergeCell ref="H92:H94"/>
    <mergeCell ref="I92:I94"/>
    <mergeCell ref="J92:J94"/>
    <mergeCell ref="K92:K94"/>
    <mergeCell ref="L92:L94"/>
    <mergeCell ref="L95:L97"/>
    <mergeCell ref="A95:A97"/>
    <mergeCell ref="B95:B97"/>
    <mergeCell ref="C95:C97"/>
    <mergeCell ref="E95:E97"/>
    <mergeCell ref="G95:G97"/>
    <mergeCell ref="A99:E99"/>
    <mergeCell ref="H95:H97"/>
    <mergeCell ref="I95:I97"/>
    <mergeCell ref="J95:J97"/>
    <mergeCell ref="K95:K97"/>
  </mergeCells>
  <pageMargins left="0.70866141732283461" right="0.70866141732283461" top="0.98425196850393704" bottom="0.6889763779527559" header="0" footer="0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Renata Nowosielska</cp:lastModifiedBy>
  <cp:lastPrinted>2020-11-03T07:16:08Z</cp:lastPrinted>
  <dcterms:created xsi:type="dcterms:W3CDTF">2020-05-20T08:37:17Z</dcterms:created>
  <dcterms:modified xsi:type="dcterms:W3CDTF">2020-11-03T07:20:34Z</dcterms:modified>
</cp:coreProperties>
</file>