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P\BIP 2022\Ela Dudziuk\"/>
    </mc:Choice>
  </mc:AlternateContent>
  <xr:revisionPtr revIDLastSave="0" documentId="8_{6CB6E6CC-F641-4BA9-B315-F4F9A3712767}" xr6:coauthVersionLast="47" xr6:coauthVersionMax="47" xr10:uidLastSave="{00000000-0000-0000-0000-000000000000}"/>
  <bookViews>
    <workbookView xWindow="1425" yWindow="1425" windowWidth="26850" windowHeight="11775" xr2:uid="{0167B831-0F41-4D05-9B32-B3EBB016F1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28" i="1"/>
  <c r="D28" i="1" s="1"/>
  <c r="C38" i="1"/>
  <c r="D38" i="1" s="1"/>
  <c r="C36" i="1"/>
  <c r="D36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</calcChain>
</file>

<file path=xl/sharedStrings.xml><?xml version="1.0" encoding="utf-8"?>
<sst xmlns="http://schemas.openxmlformats.org/spreadsheetml/2006/main" count="80" uniqueCount="49">
  <si>
    <t>Lp.</t>
  </si>
  <si>
    <t>Typ i rodzaj placówki</t>
  </si>
  <si>
    <t>Waga</t>
  </si>
  <si>
    <t>P5</t>
  </si>
  <si>
    <t>P6</t>
  </si>
  <si>
    <t>P7</t>
  </si>
  <si>
    <t>SZKOŁY PODSTAWOWE Z WAGĄ P1 i P49, DO KTÓRYCH NIE STOSUJE SIĘ WAGI SUBWENCYJNEJ P3
UCZNIOWIE KLAS  IV  -  VIII</t>
  </si>
  <si>
    <t>wczesne wspomaganie rozwoju dziecka w niepublicznych szkołach podstawowych</t>
  </si>
  <si>
    <t>Objaśnienia</t>
  </si>
  <si>
    <t xml:space="preserve">1. Waga subwencyjna P3, zgodnie z zapisami rozporządzenia Ministra Edukacji Narodowej z dnia 29 grudnia 2020  r. w sprawie sposobu podziału części oświatowej subwencji ogólnej dla jednostek samorządu terytorialnego w roku 2021 (Dz.U. poz. 2384), dotyczy uczniów szkół podstawowych dla dzieci i młodzieży, w której iloraz liczby uczniow w szkole i rzeczywistej liczby klas w szkole jest niższy lub równy 12 (waga nie obejmuje uczniów przeliczanych wagami P24 - P27 tj. uczniów mniejszości narodowych i etnicznych). </t>
  </si>
  <si>
    <t>2. Ilekroć w wykazie mowa jest o osobie niepełnosprawnej, niedostosowanej społecznie lub zagrożonej niedostosowaniem społecznym, należy przez to rozumieć  osobę, która posiada odpowiednio orzeczenie o potrzebie kształcenia specjalnego albo o potrzebie zajęć rewalidacyjno - wychowawczych (w przypadku niepełnosprawnych intelektualnie w stopniu głębokim), wydane przez publiczną poradnię psychologiczno - pedagogiczną, o którym mowa w art. 127 ust. 10 ustawy - Prawo oświatowe.</t>
  </si>
  <si>
    <t>3. Ilekroć w wykazie mowa jest o uczniach objętych dodatkową bezpłatną nauką języka polskiego, należy przez to rozumieć uczniów, o których mowa w art. 165 ust. 7 i 9 ustawy - Prawo oświatowe.</t>
  </si>
  <si>
    <t>4. Dotyczy dzieci posiadających opinię o potrzebie wczesnego wspomagania rozwoju dziecka, o której mowa w art. 127 ust. 5 i 10 ustawy - Prawo oświatowe.</t>
  </si>
  <si>
    <t>Wskaźnik korygujący Di</t>
  </si>
  <si>
    <t>Waga Sa</t>
  </si>
  <si>
    <t>Waga P1</t>
  </si>
  <si>
    <t>Waga P49</t>
  </si>
  <si>
    <r>
      <t>niepubliczne szkoły podstawowe - uczniowie klas I - III
(stawka nie dotyczy niepełnosprawnych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, niedostosowanych społecznie i zagrożonych niedostosowaniem)</t>
    </r>
  </si>
  <si>
    <t xml:space="preserve">Finansowy standard A podziału subwencji </t>
  </si>
  <si>
    <t>niepubliczne szkoły podstawowe - uczniowie klas IV - VIII
(stawka nie dotyczy niepełnosprawnych, niedostosowanych społecznie i zagrożonych niedostosowaniem)</t>
  </si>
  <si>
    <t>niepubliczne szkoły podstawowe - uczniowie klas I - III
(stawka nie dotyczy niepełnosprawnych, niedostosowanych społecznie i zagrożonych niedostosowaniem)</t>
  </si>
  <si>
    <t>Stawki dotacji obowiązujące w roku 2022 na jednego ucznia lub wychowanka szkół i placówek oświatowych prowadzonych przez inne niż Gmina Ełk osoby prawne i fizyczne</t>
  </si>
  <si>
    <t>Roczna stawka dotacji na jednego ucznia lub wychowanka w 2022 roku
(w zł)</t>
  </si>
  <si>
    <t>Miesięczna stawka dotacji na jednego ucznia lub wychowanka w 2022 roku
(w zł)</t>
  </si>
  <si>
    <t>WCZESNE WSPOMAGANIE ROZWOJU WAGA P69</t>
  </si>
  <si>
    <t>P69</t>
  </si>
  <si>
    <t>SZKOŁY PODSTAWOWE Z WAGĄ P1, P49 i P52, DO KTÓRYCH NIE STOSUJE SIĘ WAGI SUBWENCYJNEJ P3
UCZNIOWIE KLAS  I - III</t>
  </si>
  <si>
    <t>Waga P52</t>
  </si>
  <si>
    <t>SZKOŁY PODSTAWOWE Z WAGĄ P1, P49 i P52, OBJĘTE WAGĄ SUBWENCYJNĄ P3
UCZNIOWIE KLAS I - III</t>
  </si>
  <si>
    <t>SZKOŁY PODSTAWOWE Z WAGĄ P1 i P52, OBJĘTE WAGĄ SUBWENCYJNĄ P4
UCZNIOWIE KLAS IV - VIII</t>
  </si>
  <si>
    <t>Waga P4</t>
  </si>
  <si>
    <t xml:space="preserve">ZADANIA POZASZKOLNE WAGA P74 - ZAJĘCIA REWALIDACYJNO-WYCHOWAWCZE </t>
  </si>
  <si>
    <t>P74</t>
  </si>
  <si>
    <t>P8</t>
  </si>
  <si>
    <t>P38</t>
  </si>
  <si>
    <t>P50</t>
  </si>
  <si>
    <t>niepubliczne szkoły podstawowe - uczniowie klas I - III korzystający z dodatkowej bezpłatnej nauki języka polskiego (P50)</t>
  </si>
  <si>
    <t>niepubliczne szkoły podstawowe - uczniowie klas I - III objęci nauczaniem indywidualnym (P38)</t>
  </si>
  <si>
    <t>niepubliczne szkoły podstawowe - uczniowie klas I - III z niepełnosprawnościami sprzężonymi oraz uczniowie z autyzmem, w tym z zespołem Aspergera w oddziałach ogólnodostępnych (P8)</t>
  </si>
  <si>
    <t>niepubliczne szkoły podstawowe - uczniowie klas I - III niesłyszący i słabosłyszący, uczniowie z niepełnosprawnością intelektualną w stopniu umiarkowanym lub znacznym  w oddziałach ogólnodostępnych (P7)</t>
  </si>
  <si>
    <t>niepubliczne szkoły podstawowe - uczniowie klas I - III niewidomi i słabowidzący, uczniowie z niepełnosprawnością ruchową, w tym z afazją - wymagający stosowania specjalnej organizacji nauki i metod pracy w oddziałach ogólnodostępnych (P6)</t>
  </si>
  <si>
    <t>niepubliczne szkoły podstawowe - uczniowie klas I - III z niepełnosprawnością intelektualną w stopniu lekkim, uczniowie niedostosowani społecznie, uczniowie zagrożeni niedostosowaniem społecznym - wymagający stosowania specjalnej organizacji nauki i metod pracy w oddziałach ogólnodostępnych (P5)</t>
  </si>
  <si>
    <t>niepubliczne szkoły podstawowe - uczniowie klas IV - VIII objęci nauczaniem indywidualnym (P38)</t>
  </si>
  <si>
    <t>uczniowie klas IV - VIII niepublicznych szkół podstawowych korzystający z dodatkowej bezpłatnej nauki języka polskiego (P50)</t>
  </si>
  <si>
    <t>niepubliczne szkoły podstawowe - uczniowie klas IV - VIII z niepełnosprawnościami sprzężonymi oraz uczniowie z autyzmem, w tym z zespołem Aspergera w oddziałach ogólnodostępnych (P8)</t>
  </si>
  <si>
    <t>niepubliczne szkoły podstawowe - uczniowie klas IV - VIII niesłyszący i słabosłyszący, uczniowie z niepełnosprawnością intelektualną w stopniu umiarkowanym lub znacznym  w oddziałach ogólnodostępnych (P7)</t>
  </si>
  <si>
    <t>niepubliczne szkoły podstawowe - uczniowie klas IV - VIII niewidomi i słabowidzący, uczniowie z niepełnosprawnością ruchową, w tym z afazją - wymagający stosowania specjalnej organizacji nauki i metod pracy w oddziałach ogólnodostępnych (P6)</t>
  </si>
  <si>
    <t>niepubliczne szkoły podstawowe - uczniowie klas IV - VIII z niepełnosprawnością intelektualną w stopniu lekkim, uczniowie niedostosowani społecznie, uczniowie zagrożeni niedostosowaniem społecznym - wymagający stosowania specjalnej organizacji nauki i metod pracy w oddziałach ogólnodostępnych (P5)</t>
  </si>
  <si>
    <t>niepubliczne szkoły podstawowe - uczniowie klas I - III niewidomi i słabowidzący, uczniowie z niepełnosprawnością ruchową, w tym z afazją, uczniowie - wymagający stosowania specjalnej organizacji nauki i metod pracy w oddziałach ogólnodostępnych (P6)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</si>
</sst>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0"/>
    <numFmt numFmtId="165" formatCode="#,##0.0000000000"/>
  </numFmts>
  <fonts count="6" x14ac:knownFonts="1">
    <font>
      <sz val="11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4" fontId="3" fillId="2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2B31-4226-4852-A267-22D0E9C1AFA8}">
  <sheetPr>
    <pageSetUpPr fitToPage="1"/>
  </sheetPr>
  <dimension ref="A1:G52"/>
  <sheetViews>
    <sheetView tabSelected="1" workbookViewId="0">
      <selection activeCell="B65" sqref="B65"/>
    </sheetView>
  </sheetViews>
  <sheetFormatPr defaultRowHeight="15.75" x14ac:dyDescent="0.25"/>
  <cols>
    <col min="1" max="1" width="7.85546875" style="12" customWidth="1"/>
    <col min="2" max="2" width="122.5703125" style="10" customWidth="1"/>
    <col min="3" max="3" width="40.7109375" style="11" customWidth="1"/>
    <col min="4" max="4" width="40.7109375" style="9" customWidth="1"/>
    <col min="5" max="5" width="50.7109375" style="19" hidden="1" customWidth="1"/>
    <col min="6" max="6" width="19.28515625" style="19" hidden="1" customWidth="1"/>
    <col min="7" max="7" width="9.140625" style="19"/>
    <col min="8" max="255" width="9.140625" style="9"/>
    <col min="256" max="256" width="7.85546875" style="9" customWidth="1"/>
    <col min="257" max="257" width="163.28515625" style="9" customWidth="1"/>
    <col min="258" max="260" width="50.7109375" style="9" customWidth="1"/>
    <col min="261" max="261" width="19.28515625" style="9" customWidth="1"/>
    <col min="262" max="511" width="9.140625" style="9"/>
    <col min="512" max="512" width="7.85546875" style="9" customWidth="1"/>
    <col min="513" max="513" width="163.28515625" style="9" customWidth="1"/>
    <col min="514" max="516" width="50.7109375" style="9" customWidth="1"/>
    <col min="517" max="517" width="19.28515625" style="9" customWidth="1"/>
    <col min="518" max="767" width="9.140625" style="9"/>
    <col min="768" max="768" width="7.85546875" style="9" customWidth="1"/>
    <col min="769" max="769" width="163.28515625" style="9" customWidth="1"/>
    <col min="770" max="772" width="50.7109375" style="9" customWidth="1"/>
    <col min="773" max="773" width="19.28515625" style="9" customWidth="1"/>
    <col min="774" max="1023" width="9.140625" style="9"/>
    <col min="1024" max="1024" width="7.85546875" style="9" customWidth="1"/>
    <col min="1025" max="1025" width="163.28515625" style="9" customWidth="1"/>
    <col min="1026" max="1028" width="50.7109375" style="9" customWidth="1"/>
    <col min="1029" max="1029" width="19.28515625" style="9" customWidth="1"/>
    <col min="1030" max="1279" width="9.140625" style="9"/>
    <col min="1280" max="1280" width="7.85546875" style="9" customWidth="1"/>
    <col min="1281" max="1281" width="163.28515625" style="9" customWidth="1"/>
    <col min="1282" max="1284" width="50.7109375" style="9" customWidth="1"/>
    <col min="1285" max="1285" width="19.28515625" style="9" customWidth="1"/>
    <col min="1286" max="1535" width="9.140625" style="9"/>
    <col min="1536" max="1536" width="7.85546875" style="9" customWidth="1"/>
    <col min="1537" max="1537" width="163.28515625" style="9" customWidth="1"/>
    <col min="1538" max="1540" width="50.7109375" style="9" customWidth="1"/>
    <col min="1541" max="1541" width="19.28515625" style="9" customWidth="1"/>
    <col min="1542" max="1791" width="9.140625" style="9"/>
    <col min="1792" max="1792" width="7.85546875" style="9" customWidth="1"/>
    <col min="1793" max="1793" width="163.28515625" style="9" customWidth="1"/>
    <col min="1794" max="1796" width="50.7109375" style="9" customWidth="1"/>
    <col min="1797" max="1797" width="19.28515625" style="9" customWidth="1"/>
    <col min="1798" max="2047" width="9.140625" style="9"/>
    <col min="2048" max="2048" width="7.85546875" style="9" customWidth="1"/>
    <col min="2049" max="2049" width="163.28515625" style="9" customWidth="1"/>
    <col min="2050" max="2052" width="50.7109375" style="9" customWidth="1"/>
    <col min="2053" max="2053" width="19.28515625" style="9" customWidth="1"/>
    <col min="2054" max="2303" width="9.140625" style="9"/>
    <col min="2304" max="2304" width="7.85546875" style="9" customWidth="1"/>
    <col min="2305" max="2305" width="163.28515625" style="9" customWidth="1"/>
    <col min="2306" max="2308" width="50.7109375" style="9" customWidth="1"/>
    <col min="2309" max="2309" width="19.28515625" style="9" customWidth="1"/>
    <col min="2310" max="2559" width="9.140625" style="9"/>
    <col min="2560" max="2560" width="7.85546875" style="9" customWidth="1"/>
    <col min="2561" max="2561" width="163.28515625" style="9" customWidth="1"/>
    <col min="2562" max="2564" width="50.7109375" style="9" customWidth="1"/>
    <col min="2565" max="2565" width="19.28515625" style="9" customWidth="1"/>
    <col min="2566" max="2815" width="9.140625" style="9"/>
    <col min="2816" max="2816" width="7.85546875" style="9" customWidth="1"/>
    <col min="2817" max="2817" width="163.28515625" style="9" customWidth="1"/>
    <col min="2818" max="2820" width="50.7109375" style="9" customWidth="1"/>
    <col min="2821" max="2821" width="19.28515625" style="9" customWidth="1"/>
    <col min="2822" max="3071" width="9.140625" style="9"/>
    <col min="3072" max="3072" width="7.85546875" style="9" customWidth="1"/>
    <col min="3073" max="3073" width="163.28515625" style="9" customWidth="1"/>
    <col min="3074" max="3076" width="50.7109375" style="9" customWidth="1"/>
    <col min="3077" max="3077" width="19.28515625" style="9" customWidth="1"/>
    <col min="3078" max="3327" width="9.140625" style="9"/>
    <col min="3328" max="3328" width="7.85546875" style="9" customWidth="1"/>
    <col min="3329" max="3329" width="163.28515625" style="9" customWidth="1"/>
    <col min="3330" max="3332" width="50.7109375" style="9" customWidth="1"/>
    <col min="3333" max="3333" width="19.28515625" style="9" customWidth="1"/>
    <col min="3334" max="3583" width="9.140625" style="9"/>
    <col min="3584" max="3584" width="7.85546875" style="9" customWidth="1"/>
    <col min="3585" max="3585" width="163.28515625" style="9" customWidth="1"/>
    <col min="3586" max="3588" width="50.7109375" style="9" customWidth="1"/>
    <col min="3589" max="3589" width="19.28515625" style="9" customWidth="1"/>
    <col min="3590" max="3839" width="9.140625" style="9"/>
    <col min="3840" max="3840" width="7.85546875" style="9" customWidth="1"/>
    <col min="3841" max="3841" width="163.28515625" style="9" customWidth="1"/>
    <col min="3842" max="3844" width="50.7109375" style="9" customWidth="1"/>
    <col min="3845" max="3845" width="19.28515625" style="9" customWidth="1"/>
    <col min="3846" max="4095" width="9.140625" style="9"/>
    <col min="4096" max="4096" width="7.85546875" style="9" customWidth="1"/>
    <col min="4097" max="4097" width="163.28515625" style="9" customWidth="1"/>
    <col min="4098" max="4100" width="50.7109375" style="9" customWidth="1"/>
    <col min="4101" max="4101" width="19.28515625" style="9" customWidth="1"/>
    <col min="4102" max="4351" width="9.140625" style="9"/>
    <col min="4352" max="4352" width="7.85546875" style="9" customWidth="1"/>
    <col min="4353" max="4353" width="163.28515625" style="9" customWidth="1"/>
    <col min="4354" max="4356" width="50.7109375" style="9" customWidth="1"/>
    <col min="4357" max="4357" width="19.28515625" style="9" customWidth="1"/>
    <col min="4358" max="4607" width="9.140625" style="9"/>
    <col min="4608" max="4608" width="7.85546875" style="9" customWidth="1"/>
    <col min="4609" max="4609" width="163.28515625" style="9" customWidth="1"/>
    <col min="4610" max="4612" width="50.7109375" style="9" customWidth="1"/>
    <col min="4613" max="4613" width="19.28515625" style="9" customWidth="1"/>
    <col min="4614" max="4863" width="9.140625" style="9"/>
    <col min="4864" max="4864" width="7.85546875" style="9" customWidth="1"/>
    <col min="4865" max="4865" width="163.28515625" style="9" customWidth="1"/>
    <col min="4866" max="4868" width="50.7109375" style="9" customWidth="1"/>
    <col min="4869" max="4869" width="19.28515625" style="9" customWidth="1"/>
    <col min="4870" max="5119" width="9.140625" style="9"/>
    <col min="5120" max="5120" width="7.85546875" style="9" customWidth="1"/>
    <col min="5121" max="5121" width="163.28515625" style="9" customWidth="1"/>
    <col min="5122" max="5124" width="50.7109375" style="9" customWidth="1"/>
    <col min="5125" max="5125" width="19.28515625" style="9" customWidth="1"/>
    <col min="5126" max="5375" width="9.140625" style="9"/>
    <col min="5376" max="5376" width="7.85546875" style="9" customWidth="1"/>
    <col min="5377" max="5377" width="163.28515625" style="9" customWidth="1"/>
    <col min="5378" max="5380" width="50.7109375" style="9" customWidth="1"/>
    <col min="5381" max="5381" width="19.28515625" style="9" customWidth="1"/>
    <col min="5382" max="5631" width="9.140625" style="9"/>
    <col min="5632" max="5632" width="7.85546875" style="9" customWidth="1"/>
    <col min="5633" max="5633" width="163.28515625" style="9" customWidth="1"/>
    <col min="5634" max="5636" width="50.7109375" style="9" customWidth="1"/>
    <col min="5637" max="5637" width="19.28515625" style="9" customWidth="1"/>
    <col min="5638" max="5887" width="9.140625" style="9"/>
    <col min="5888" max="5888" width="7.85546875" style="9" customWidth="1"/>
    <col min="5889" max="5889" width="163.28515625" style="9" customWidth="1"/>
    <col min="5890" max="5892" width="50.7109375" style="9" customWidth="1"/>
    <col min="5893" max="5893" width="19.28515625" style="9" customWidth="1"/>
    <col min="5894" max="6143" width="9.140625" style="9"/>
    <col min="6144" max="6144" width="7.85546875" style="9" customWidth="1"/>
    <col min="6145" max="6145" width="163.28515625" style="9" customWidth="1"/>
    <col min="6146" max="6148" width="50.7109375" style="9" customWidth="1"/>
    <col min="6149" max="6149" width="19.28515625" style="9" customWidth="1"/>
    <col min="6150" max="6399" width="9.140625" style="9"/>
    <col min="6400" max="6400" width="7.85546875" style="9" customWidth="1"/>
    <col min="6401" max="6401" width="163.28515625" style="9" customWidth="1"/>
    <col min="6402" max="6404" width="50.7109375" style="9" customWidth="1"/>
    <col min="6405" max="6405" width="19.28515625" style="9" customWidth="1"/>
    <col min="6406" max="6655" width="9.140625" style="9"/>
    <col min="6656" max="6656" width="7.85546875" style="9" customWidth="1"/>
    <col min="6657" max="6657" width="163.28515625" style="9" customWidth="1"/>
    <col min="6658" max="6660" width="50.7109375" style="9" customWidth="1"/>
    <col min="6661" max="6661" width="19.28515625" style="9" customWidth="1"/>
    <col min="6662" max="6911" width="9.140625" style="9"/>
    <col min="6912" max="6912" width="7.85546875" style="9" customWidth="1"/>
    <col min="6913" max="6913" width="163.28515625" style="9" customWidth="1"/>
    <col min="6914" max="6916" width="50.7109375" style="9" customWidth="1"/>
    <col min="6917" max="6917" width="19.28515625" style="9" customWidth="1"/>
    <col min="6918" max="7167" width="9.140625" style="9"/>
    <col min="7168" max="7168" width="7.85546875" style="9" customWidth="1"/>
    <col min="7169" max="7169" width="163.28515625" style="9" customWidth="1"/>
    <col min="7170" max="7172" width="50.7109375" style="9" customWidth="1"/>
    <col min="7173" max="7173" width="19.28515625" style="9" customWidth="1"/>
    <col min="7174" max="7423" width="9.140625" style="9"/>
    <col min="7424" max="7424" width="7.85546875" style="9" customWidth="1"/>
    <col min="7425" max="7425" width="163.28515625" style="9" customWidth="1"/>
    <col min="7426" max="7428" width="50.7109375" style="9" customWidth="1"/>
    <col min="7429" max="7429" width="19.28515625" style="9" customWidth="1"/>
    <col min="7430" max="7679" width="9.140625" style="9"/>
    <col min="7680" max="7680" width="7.85546875" style="9" customWidth="1"/>
    <col min="7681" max="7681" width="163.28515625" style="9" customWidth="1"/>
    <col min="7682" max="7684" width="50.7109375" style="9" customWidth="1"/>
    <col min="7685" max="7685" width="19.28515625" style="9" customWidth="1"/>
    <col min="7686" max="7935" width="9.140625" style="9"/>
    <col min="7936" max="7936" width="7.85546875" style="9" customWidth="1"/>
    <col min="7937" max="7937" width="163.28515625" style="9" customWidth="1"/>
    <col min="7938" max="7940" width="50.7109375" style="9" customWidth="1"/>
    <col min="7941" max="7941" width="19.28515625" style="9" customWidth="1"/>
    <col min="7942" max="8191" width="9.140625" style="9"/>
    <col min="8192" max="8192" width="7.85546875" style="9" customWidth="1"/>
    <col min="8193" max="8193" width="163.28515625" style="9" customWidth="1"/>
    <col min="8194" max="8196" width="50.7109375" style="9" customWidth="1"/>
    <col min="8197" max="8197" width="19.28515625" style="9" customWidth="1"/>
    <col min="8198" max="8447" width="9.140625" style="9"/>
    <col min="8448" max="8448" width="7.85546875" style="9" customWidth="1"/>
    <col min="8449" max="8449" width="163.28515625" style="9" customWidth="1"/>
    <col min="8450" max="8452" width="50.7109375" style="9" customWidth="1"/>
    <col min="8453" max="8453" width="19.28515625" style="9" customWidth="1"/>
    <col min="8454" max="8703" width="9.140625" style="9"/>
    <col min="8704" max="8704" width="7.85546875" style="9" customWidth="1"/>
    <col min="8705" max="8705" width="163.28515625" style="9" customWidth="1"/>
    <col min="8706" max="8708" width="50.7109375" style="9" customWidth="1"/>
    <col min="8709" max="8709" width="19.28515625" style="9" customWidth="1"/>
    <col min="8710" max="8959" width="9.140625" style="9"/>
    <col min="8960" max="8960" width="7.85546875" style="9" customWidth="1"/>
    <col min="8961" max="8961" width="163.28515625" style="9" customWidth="1"/>
    <col min="8962" max="8964" width="50.7109375" style="9" customWidth="1"/>
    <col min="8965" max="8965" width="19.28515625" style="9" customWidth="1"/>
    <col min="8966" max="9215" width="9.140625" style="9"/>
    <col min="9216" max="9216" width="7.85546875" style="9" customWidth="1"/>
    <col min="9217" max="9217" width="163.28515625" style="9" customWidth="1"/>
    <col min="9218" max="9220" width="50.7109375" style="9" customWidth="1"/>
    <col min="9221" max="9221" width="19.28515625" style="9" customWidth="1"/>
    <col min="9222" max="9471" width="9.140625" style="9"/>
    <col min="9472" max="9472" width="7.85546875" style="9" customWidth="1"/>
    <col min="9473" max="9473" width="163.28515625" style="9" customWidth="1"/>
    <col min="9474" max="9476" width="50.7109375" style="9" customWidth="1"/>
    <col min="9477" max="9477" width="19.28515625" style="9" customWidth="1"/>
    <col min="9478" max="9727" width="9.140625" style="9"/>
    <col min="9728" max="9728" width="7.85546875" style="9" customWidth="1"/>
    <col min="9729" max="9729" width="163.28515625" style="9" customWidth="1"/>
    <col min="9730" max="9732" width="50.7109375" style="9" customWidth="1"/>
    <col min="9733" max="9733" width="19.28515625" style="9" customWidth="1"/>
    <col min="9734" max="9983" width="9.140625" style="9"/>
    <col min="9984" max="9984" width="7.85546875" style="9" customWidth="1"/>
    <col min="9985" max="9985" width="163.28515625" style="9" customWidth="1"/>
    <col min="9986" max="9988" width="50.7109375" style="9" customWidth="1"/>
    <col min="9989" max="9989" width="19.28515625" style="9" customWidth="1"/>
    <col min="9990" max="10239" width="9.140625" style="9"/>
    <col min="10240" max="10240" width="7.85546875" style="9" customWidth="1"/>
    <col min="10241" max="10241" width="163.28515625" style="9" customWidth="1"/>
    <col min="10242" max="10244" width="50.7109375" style="9" customWidth="1"/>
    <col min="10245" max="10245" width="19.28515625" style="9" customWidth="1"/>
    <col min="10246" max="10495" width="9.140625" style="9"/>
    <col min="10496" max="10496" width="7.85546875" style="9" customWidth="1"/>
    <col min="10497" max="10497" width="163.28515625" style="9" customWidth="1"/>
    <col min="10498" max="10500" width="50.7109375" style="9" customWidth="1"/>
    <col min="10501" max="10501" width="19.28515625" style="9" customWidth="1"/>
    <col min="10502" max="10751" width="9.140625" style="9"/>
    <col min="10752" max="10752" width="7.85546875" style="9" customWidth="1"/>
    <col min="10753" max="10753" width="163.28515625" style="9" customWidth="1"/>
    <col min="10754" max="10756" width="50.7109375" style="9" customWidth="1"/>
    <col min="10757" max="10757" width="19.28515625" style="9" customWidth="1"/>
    <col min="10758" max="11007" width="9.140625" style="9"/>
    <col min="11008" max="11008" width="7.85546875" style="9" customWidth="1"/>
    <col min="11009" max="11009" width="163.28515625" style="9" customWidth="1"/>
    <col min="11010" max="11012" width="50.7109375" style="9" customWidth="1"/>
    <col min="11013" max="11013" width="19.28515625" style="9" customWidth="1"/>
    <col min="11014" max="11263" width="9.140625" style="9"/>
    <col min="11264" max="11264" width="7.85546875" style="9" customWidth="1"/>
    <col min="11265" max="11265" width="163.28515625" style="9" customWidth="1"/>
    <col min="11266" max="11268" width="50.7109375" style="9" customWidth="1"/>
    <col min="11269" max="11269" width="19.28515625" style="9" customWidth="1"/>
    <col min="11270" max="11519" width="9.140625" style="9"/>
    <col min="11520" max="11520" width="7.85546875" style="9" customWidth="1"/>
    <col min="11521" max="11521" width="163.28515625" style="9" customWidth="1"/>
    <col min="11522" max="11524" width="50.7109375" style="9" customWidth="1"/>
    <col min="11525" max="11525" width="19.28515625" style="9" customWidth="1"/>
    <col min="11526" max="11775" width="9.140625" style="9"/>
    <col min="11776" max="11776" width="7.85546875" style="9" customWidth="1"/>
    <col min="11777" max="11777" width="163.28515625" style="9" customWidth="1"/>
    <col min="11778" max="11780" width="50.7109375" style="9" customWidth="1"/>
    <col min="11781" max="11781" width="19.28515625" style="9" customWidth="1"/>
    <col min="11782" max="12031" width="9.140625" style="9"/>
    <col min="12032" max="12032" width="7.85546875" style="9" customWidth="1"/>
    <col min="12033" max="12033" width="163.28515625" style="9" customWidth="1"/>
    <col min="12034" max="12036" width="50.7109375" style="9" customWidth="1"/>
    <col min="12037" max="12037" width="19.28515625" style="9" customWidth="1"/>
    <col min="12038" max="12287" width="9.140625" style="9"/>
    <col min="12288" max="12288" width="7.85546875" style="9" customWidth="1"/>
    <col min="12289" max="12289" width="163.28515625" style="9" customWidth="1"/>
    <col min="12290" max="12292" width="50.7109375" style="9" customWidth="1"/>
    <col min="12293" max="12293" width="19.28515625" style="9" customWidth="1"/>
    <col min="12294" max="12543" width="9.140625" style="9"/>
    <col min="12544" max="12544" width="7.85546875" style="9" customWidth="1"/>
    <col min="12545" max="12545" width="163.28515625" style="9" customWidth="1"/>
    <col min="12546" max="12548" width="50.7109375" style="9" customWidth="1"/>
    <col min="12549" max="12549" width="19.28515625" style="9" customWidth="1"/>
    <col min="12550" max="12799" width="9.140625" style="9"/>
    <col min="12800" max="12800" width="7.85546875" style="9" customWidth="1"/>
    <col min="12801" max="12801" width="163.28515625" style="9" customWidth="1"/>
    <col min="12802" max="12804" width="50.7109375" style="9" customWidth="1"/>
    <col min="12805" max="12805" width="19.28515625" style="9" customWidth="1"/>
    <col min="12806" max="13055" width="9.140625" style="9"/>
    <col min="13056" max="13056" width="7.85546875" style="9" customWidth="1"/>
    <col min="13057" max="13057" width="163.28515625" style="9" customWidth="1"/>
    <col min="13058" max="13060" width="50.7109375" style="9" customWidth="1"/>
    <col min="13061" max="13061" width="19.28515625" style="9" customWidth="1"/>
    <col min="13062" max="13311" width="9.140625" style="9"/>
    <col min="13312" max="13312" width="7.85546875" style="9" customWidth="1"/>
    <col min="13313" max="13313" width="163.28515625" style="9" customWidth="1"/>
    <col min="13314" max="13316" width="50.7109375" style="9" customWidth="1"/>
    <col min="13317" max="13317" width="19.28515625" style="9" customWidth="1"/>
    <col min="13318" max="13567" width="9.140625" style="9"/>
    <col min="13568" max="13568" width="7.85546875" style="9" customWidth="1"/>
    <col min="13569" max="13569" width="163.28515625" style="9" customWidth="1"/>
    <col min="13570" max="13572" width="50.7109375" style="9" customWidth="1"/>
    <col min="13573" max="13573" width="19.28515625" style="9" customWidth="1"/>
    <col min="13574" max="13823" width="9.140625" style="9"/>
    <col min="13824" max="13824" width="7.85546875" style="9" customWidth="1"/>
    <col min="13825" max="13825" width="163.28515625" style="9" customWidth="1"/>
    <col min="13826" max="13828" width="50.7109375" style="9" customWidth="1"/>
    <col min="13829" max="13829" width="19.28515625" style="9" customWidth="1"/>
    <col min="13830" max="14079" width="9.140625" style="9"/>
    <col min="14080" max="14080" width="7.85546875" style="9" customWidth="1"/>
    <col min="14081" max="14081" width="163.28515625" style="9" customWidth="1"/>
    <col min="14082" max="14084" width="50.7109375" style="9" customWidth="1"/>
    <col min="14085" max="14085" width="19.28515625" style="9" customWidth="1"/>
    <col min="14086" max="14335" width="9.140625" style="9"/>
    <col min="14336" max="14336" width="7.85546875" style="9" customWidth="1"/>
    <col min="14337" max="14337" width="163.28515625" style="9" customWidth="1"/>
    <col min="14338" max="14340" width="50.7109375" style="9" customWidth="1"/>
    <col min="14341" max="14341" width="19.28515625" style="9" customWidth="1"/>
    <col min="14342" max="14591" width="9.140625" style="9"/>
    <col min="14592" max="14592" width="7.85546875" style="9" customWidth="1"/>
    <col min="14593" max="14593" width="163.28515625" style="9" customWidth="1"/>
    <col min="14594" max="14596" width="50.7109375" style="9" customWidth="1"/>
    <col min="14597" max="14597" width="19.28515625" style="9" customWidth="1"/>
    <col min="14598" max="14847" width="9.140625" style="9"/>
    <col min="14848" max="14848" width="7.85546875" style="9" customWidth="1"/>
    <col min="14849" max="14849" width="163.28515625" style="9" customWidth="1"/>
    <col min="14850" max="14852" width="50.7109375" style="9" customWidth="1"/>
    <col min="14853" max="14853" width="19.28515625" style="9" customWidth="1"/>
    <col min="14854" max="15103" width="9.140625" style="9"/>
    <col min="15104" max="15104" width="7.85546875" style="9" customWidth="1"/>
    <col min="15105" max="15105" width="163.28515625" style="9" customWidth="1"/>
    <col min="15106" max="15108" width="50.7109375" style="9" customWidth="1"/>
    <col min="15109" max="15109" width="19.28515625" style="9" customWidth="1"/>
    <col min="15110" max="15359" width="9.140625" style="9"/>
    <col min="15360" max="15360" width="7.85546875" style="9" customWidth="1"/>
    <col min="15361" max="15361" width="163.28515625" style="9" customWidth="1"/>
    <col min="15362" max="15364" width="50.7109375" style="9" customWidth="1"/>
    <col min="15365" max="15365" width="19.28515625" style="9" customWidth="1"/>
    <col min="15366" max="15615" width="9.140625" style="9"/>
    <col min="15616" max="15616" width="7.85546875" style="9" customWidth="1"/>
    <col min="15617" max="15617" width="163.28515625" style="9" customWidth="1"/>
    <col min="15618" max="15620" width="50.7109375" style="9" customWidth="1"/>
    <col min="15621" max="15621" width="19.28515625" style="9" customWidth="1"/>
    <col min="15622" max="15871" width="9.140625" style="9"/>
    <col min="15872" max="15872" width="7.85546875" style="9" customWidth="1"/>
    <col min="15873" max="15873" width="163.28515625" style="9" customWidth="1"/>
    <col min="15874" max="15876" width="50.7109375" style="9" customWidth="1"/>
    <col min="15877" max="15877" width="19.28515625" style="9" customWidth="1"/>
    <col min="15878" max="16127" width="9.140625" style="9"/>
    <col min="16128" max="16128" width="7.85546875" style="9" customWidth="1"/>
    <col min="16129" max="16129" width="163.28515625" style="9" customWidth="1"/>
    <col min="16130" max="16132" width="50.7109375" style="9" customWidth="1"/>
    <col min="16133" max="16133" width="19.28515625" style="9" customWidth="1"/>
    <col min="16134" max="16384" width="9.140625" style="9"/>
  </cols>
  <sheetData>
    <row r="1" spans="1:7" s="1" customFormat="1" ht="30" customHeight="1" x14ac:dyDescent="0.25">
      <c r="A1" s="31" t="s">
        <v>21</v>
      </c>
      <c r="B1" s="31"/>
      <c r="C1" s="31"/>
      <c r="D1" s="31"/>
      <c r="E1" s="20"/>
      <c r="F1" s="17"/>
      <c r="G1" s="17"/>
    </row>
    <row r="2" spans="1:7" s="2" customFormat="1" ht="50.1" customHeight="1" x14ac:dyDescent="0.25">
      <c r="A2" s="24" t="s">
        <v>0</v>
      </c>
      <c r="B2" s="25" t="s">
        <v>1</v>
      </c>
      <c r="C2" s="26" t="s">
        <v>22</v>
      </c>
      <c r="D2" s="26" t="s">
        <v>23</v>
      </c>
      <c r="E2" s="29" t="s">
        <v>2</v>
      </c>
      <c r="F2" s="29"/>
      <c r="G2" s="18"/>
    </row>
    <row r="3" spans="1:7" s="2" customFormat="1" ht="50.1" customHeight="1" x14ac:dyDescent="0.25">
      <c r="A3" s="34" t="s">
        <v>26</v>
      </c>
      <c r="B3" s="34"/>
      <c r="C3" s="34"/>
      <c r="D3" s="34"/>
      <c r="E3" s="21"/>
      <c r="F3" s="21"/>
      <c r="G3" s="18"/>
    </row>
    <row r="4" spans="1:7" s="2" customFormat="1" ht="50.1" customHeight="1" x14ac:dyDescent="0.25">
      <c r="A4" s="3">
        <v>1</v>
      </c>
      <c r="B4" s="13" t="s">
        <v>17</v>
      </c>
      <c r="C4" s="5">
        <f t="shared" ref="C4:C10" si="0">ROUND($C$46*$C$47+$C$46*$C$47*$C$52+$C$46*$C$49*$C$47+$C$46*$C$47*$C$51+$C$46*$C$47*F4,2)</f>
        <v>10170.57</v>
      </c>
      <c r="D4" s="5">
        <f t="shared" ref="D4:D38" si="1">ROUND(C4/12,2)</f>
        <v>847.55</v>
      </c>
      <c r="E4" s="22"/>
      <c r="F4" s="22"/>
      <c r="G4" s="18"/>
    </row>
    <row r="5" spans="1:7" s="2" customFormat="1" ht="50.1" customHeight="1" x14ac:dyDescent="0.25">
      <c r="A5" s="3">
        <v>2</v>
      </c>
      <c r="B5" s="13" t="s">
        <v>41</v>
      </c>
      <c r="C5" s="5">
        <f t="shared" si="0"/>
        <v>19726.810000000001</v>
      </c>
      <c r="D5" s="5">
        <f t="shared" si="1"/>
        <v>1643.9</v>
      </c>
      <c r="E5" s="22" t="s">
        <v>3</v>
      </c>
      <c r="F5" s="22">
        <v>1.4</v>
      </c>
      <c r="G5" s="18"/>
    </row>
    <row r="6" spans="1:7" s="2" customFormat="1" ht="50.1" customHeight="1" x14ac:dyDescent="0.25">
      <c r="A6" s="3">
        <v>3</v>
      </c>
      <c r="B6" s="13" t="s">
        <v>40</v>
      </c>
      <c r="C6" s="5">
        <f t="shared" si="0"/>
        <v>29965.64</v>
      </c>
      <c r="D6" s="5">
        <f t="shared" si="1"/>
        <v>2497.14</v>
      </c>
      <c r="E6" s="22" t="s">
        <v>4</v>
      </c>
      <c r="F6" s="22">
        <v>2.9</v>
      </c>
      <c r="G6" s="18"/>
    </row>
    <row r="7" spans="1:7" s="2" customFormat="1" ht="50.1" customHeight="1" x14ac:dyDescent="0.25">
      <c r="A7" s="3">
        <v>4</v>
      </c>
      <c r="B7" s="13" t="s">
        <v>39</v>
      </c>
      <c r="C7" s="5">
        <f t="shared" si="0"/>
        <v>34743.760000000002</v>
      </c>
      <c r="D7" s="5">
        <f t="shared" si="1"/>
        <v>2895.31</v>
      </c>
      <c r="E7" s="22" t="s">
        <v>5</v>
      </c>
      <c r="F7" s="22">
        <v>3.6</v>
      </c>
      <c r="G7" s="18"/>
    </row>
    <row r="8" spans="1:7" s="2" customFormat="1" ht="50.1" customHeight="1" x14ac:dyDescent="0.25">
      <c r="A8" s="3">
        <v>5</v>
      </c>
      <c r="B8" s="13" t="s">
        <v>38</v>
      </c>
      <c r="C8" s="5">
        <f t="shared" si="0"/>
        <v>75016.490000000005</v>
      </c>
      <c r="D8" s="5">
        <f t="shared" si="1"/>
        <v>6251.37</v>
      </c>
      <c r="E8" s="22" t="s">
        <v>33</v>
      </c>
      <c r="F8" s="22">
        <v>9.5</v>
      </c>
      <c r="G8" s="18"/>
    </row>
    <row r="9" spans="1:7" s="2" customFormat="1" ht="50.1" customHeight="1" x14ac:dyDescent="0.25">
      <c r="A9" s="3">
        <v>6</v>
      </c>
      <c r="B9" s="13" t="s">
        <v>36</v>
      </c>
      <c r="C9" s="5">
        <f t="shared" si="0"/>
        <v>20409.400000000001</v>
      </c>
      <c r="D9" s="5">
        <f t="shared" si="1"/>
        <v>1700.78</v>
      </c>
      <c r="E9" s="22" t="s">
        <v>35</v>
      </c>
      <c r="F9" s="22">
        <v>1.5</v>
      </c>
      <c r="G9" s="18"/>
    </row>
    <row r="10" spans="1:7" s="2" customFormat="1" ht="50.1" customHeight="1" x14ac:dyDescent="0.25">
      <c r="A10" s="3">
        <v>7</v>
      </c>
      <c r="B10" s="13" t="s">
        <v>37</v>
      </c>
      <c r="C10" s="5">
        <f t="shared" si="0"/>
        <v>16996.46</v>
      </c>
      <c r="D10" s="5">
        <f t="shared" si="1"/>
        <v>1416.37</v>
      </c>
      <c r="E10" s="22" t="s">
        <v>34</v>
      </c>
      <c r="F10" s="22">
        <v>1</v>
      </c>
      <c r="G10" s="18"/>
    </row>
    <row r="11" spans="1:7" s="2" customFormat="1" ht="50.1" customHeight="1" x14ac:dyDescent="0.25">
      <c r="A11" s="32" t="s">
        <v>6</v>
      </c>
      <c r="B11" s="32"/>
      <c r="C11" s="32"/>
      <c r="D11" s="32"/>
      <c r="E11" s="21"/>
      <c r="F11" s="21"/>
      <c r="G11" s="18"/>
    </row>
    <row r="12" spans="1:7" s="2" customFormat="1" ht="50.1" customHeight="1" x14ac:dyDescent="0.25">
      <c r="A12" s="3">
        <v>1</v>
      </c>
      <c r="B12" s="13" t="s">
        <v>19</v>
      </c>
      <c r="C12" s="5">
        <f t="shared" ref="C12:C18" si="2">ROUND($C$46*$C$47+$C$46*$C$47*$C$52+$C$46*$C$49*$C$47+$C$46*$C$47*F12,2)</f>
        <v>9726.89</v>
      </c>
      <c r="D12" s="5">
        <f t="shared" si="1"/>
        <v>810.57</v>
      </c>
      <c r="E12" s="22"/>
      <c r="F12" s="22"/>
      <c r="G12" s="18"/>
    </row>
    <row r="13" spans="1:7" s="2" customFormat="1" ht="50.1" customHeight="1" x14ac:dyDescent="0.25">
      <c r="A13" s="3">
        <v>2</v>
      </c>
      <c r="B13" s="13" t="s">
        <v>47</v>
      </c>
      <c r="C13" s="5">
        <f t="shared" si="2"/>
        <v>19283.13</v>
      </c>
      <c r="D13" s="5">
        <f t="shared" si="1"/>
        <v>1606.93</v>
      </c>
      <c r="E13" s="22" t="s">
        <v>3</v>
      </c>
      <c r="F13" s="22">
        <v>1.4</v>
      </c>
      <c r="G13" s="18"/>
    </row>
    <row r="14" spans="1:7" s="2" customFormat="1" ht="50.1" customHeight="1" x14ac:dyDescent="0.25">
      <c r="A14" s="3">
        <v>3</v>
      </c>
      <c r="B14" s="13" t="s">
        <v>46</v>
      </c>
      <c r="C14" s="5">
        <f t="shared" si="2"/>
        <v>29521.96</v>
      </c>
      <c r="D14" s="5">
        <f t="shared" si="1"/>
        <v>2460.16</v>
      </c>
      <c r="E14" s="22" t="s">
        <v>4</v>
      </c>
      <c r="F14" s="22">
        <v>2.9</v>
      </c>
      <c r="G14" s="18"/>
    </row>
    <row r="15" spans="1:7" s="2" customFormat="1" ht="50.1" customHeight="1" x14ac:dyDescent="0.25">
      <c r="A15" s="3">
        <v>4</v>
      </c>
      <c r="B15" s="13" t="s">
        <v>45</v>
      </c>
      <c r="C15" s="5">
        <f t="shared" si="2"/>
        <v>34300.080000000002</v>
      </c>
      <c r="D15" s="5">
        <f t="shared" si="1"/>
        <v>2858.34</v>
      </c>
      <c r="E15" s="22" t="s">
        <v>5</v>
      </c>
      <c r="F15" s="22">
        <v>3.6</v>
      </c>
      <c r="G15" s="18"/>
    </row>
    <row r="16" spans="1:7" s="2" customFormat="1" ht="50.1" customHeight="1" x14ac:dyDescent="0.25">
      <c r="A16" s="3">
        <v>5</v>
      </c>
      <c r="B16" s="13" t="s">
        <v>44</v>
      </c>
      <c r="C16" s="5">
        <f t="shared" si="2"/>
        <v>74572.81</v>
      </c>
      <c r="D16" s="5">
        <f t="shared" si="1"/>
        <v>6214.4</v>
      </c>
      <c r="E16" s="22" t="s">
        <v>33</v>
      </c>
      <c r="F16" s="22">
        <v>9.5</v>
      </c>
      <c r="G16" s="18"/>
    </row>
    <row r="17" spans="1:7" s="2" customFormat="1" ht="50.1" customHeight="1" x14ac:dyDescent="0.25">
      <c r="A17" s="3">
        <v>6</v>
      </c>
      <c r="B17" s="13" t="s">
        <v>43</v>
      </c>
      <c r="C17" s="5">
        <f t="shared" si="2"/>
        <v>19965.72</v>
      </c>
      <c r="D17" s="5">
        <f t="shared" si="1"/>
        <v>1663.81</v>
      </c>
      <c r="E17" s="22" t="s">
        <v>35</v>
      </c>
      <c r="F17" s="22">
        <v>1.5</v>
      </c>
      <c r="G17" s="18"/>
    </row>
    <row r="18" spans="1:7" s="2" customFormat="1" ht="50.1" customHeight="1" x14ac:dyDescent="0.25">
      <c r="A18" s="3">
        <v>7</v>
      </c>
      <c r="B18" s="13" t="s">
        <v>42</v>
      </c>
      <c r="C18" s="5">
        <f t="shared" si="2"/>
        <v>16552.77</v>
      </c>
      <c r="D18" s="5">
        <f t="shared" si="1"/>
        <v>1379.4</v>
      </c>
      <c r="E18" s="22" t="s">
        <v>34</v>
      </c>
      <c r="F18" s="22">
        <v>1</v>
      </c>
      <c r="G18" s="18"/>
    </row>
    <row r="19" spans="1:7" s="2" customFormat="1" ht="50.1" customHeight="1" x14ac:dyDescent="0.25">
      <c r="A19" s="32" t="s">
        <v>28</v>
      </c>
      <c r="B19" s="32"/>
      <c r="C19" s="32"/>
      <c r="D19" s="32"/>
      <c r="E19" s="21"/>
      <c r="F19" s="21"/>
      <c r="G19" s="18"/>
    </row>
    <row r="20" spans="1:7" s="2" customFormat="1" ht="50.1" customHeight="1" x14ac:dyDescent="0.25">
      <c r="A20" s="3">
        <v>1</v>
      </c>
      <c r="B20" s="13" t="s">
        <v>20</v>
      </c>
      <c r="C20" s="5">
        <f t="shared" ref="C20:C26" si="3">ROUND($C$46*$C$47+$C$46*$C$47*$C$52+$C$46*$C$49*$C$47+$C$46*$C$47*$C$51+$C$46*$C$47*$C$50+$C$46*$C$47*F4,2)</f>
        <v>11535.75</v>
      </c>
      <c r="D20" s="5">
        <f t="shared" si="1"/>
        <v>961.31</v>
      </c>
      <c r="E20" s="22"/>
      <c r="F20" s="22"/>
      <c r="G20" s="18"/>
    </row>
    <row r="21" spans="1:7" s="2" customFormat="1" ht="50.1" customHeight="1" x14ac:dyDescent="0.25">
      <c r="A21" s="3">
        <v>2</v>
      </c>
      <c r="B21" s="13" t="s">
        <v>41</v>
      </c>
      <c r="C21" s="5">
        <f t="shared" si="3"/>
        <v>21091.99</v>
      </c>
      <c r="D21" s="5">
        <f t="shared" si="1"/>
        <v>1757.67</v>
      </c>
      <c r="E21" s="22" t="s">
        <v>3</v>
      </c>
      <c r="F21" s="22">
        <v>1.4</v>
      </c>
      <c r="G21" s="18"/>
    </row>
    <row r="22" spans="1:7" s="2" customFormat="1" ht="50.1" customHeight="1" x14ac:dyDescent="0.25">
      <c r="A22" s="3">
        <v>3</v>
      </c>
      <c r="B22" s="13" t="s">
        <v>48</v>
      </c>
      <c r="C22" s="5">
        <f t="shared" si="3"/>
        <v>31330.82</v>
      </c>
      <c r="D22" s="5">
        <f t="shared" si="1"/>
        <v>2610.9</v>
      </c>
      <c r="E22" s="22" t="s">
        <v>4</v>
      </c>
      <c r="F22" s="22">
        <v>2.9</v>
      </c>
      <c r="G22" s="18"/>
    </row>
    <row r="23" spans="1:7" s="2" customFormat="1" ht="50.1" customHeight="1" x14ac:dyDescent="0.25">
      <c r="A23" s="3">
        <v>4</v>
      </c>
      <c r="B23" s="13" t="s">
        <v>39</v>
      </c>
      <c r="C23" s="5">
        <f t="shared" si="3"/>
        <v>36108.94</v>
      </c>
      <c r="D23" s="5">
        <f t="shared" si="1"/>
        <v>3009.08</v>
      </c>
      <c r="E23" s="22" t="s">
        <v>5</v>
      </c>
      <c r="F23" s="22">
        <v>3.6</v>
      </c>
      <c r="G23" s="18"/>
    </row>
    <row r="24" spans="1:7" s="2" customFormat="1" ht="50.1" customHeight="1" x14ac:dyDescent="0.25">
      <c r="A24" s="3">
        <v>5</v>
      </c>
      <c r="B24" s="13" t="s">
        <v>38</v>
      </c>
      <c r="C24" s="5">
        <f t="shared" si="3"/>
        <v>76381.67</v>
      </c>
      <c r="D24" s="5">
        <f t="shared" si="1"/>
        <v>6365.14</v>
      </c>
      <c r="E24" s="22" t="s">
        <v>33</v>
      </c>
      <c r="F24" s="22">
        <v>9.5</v>
      </c>
      <c r="G24" s="18"/>
    </row>
    <row r="25" spans="1:7" s="2" customFormat="1" ht="50.1" customHeight="1" x14ac:dyDescent="0.25">
      <c r="A25" s="3">
        <v>6</v>
      </c>
      <c r="B25" s="13" t="s">
        <v>36</v>
      </c>
      <c r="C25" s="5">
        <f t="shared" si="3"/>
        <v>21774.58</v>
      </c>
      <c r="D25" s="5">
        <f t="shared" si="1"/>
        <v>1814.55</v>
      </c>
      <c r="E25" s="22" t="s">
        <v>35</v>
      </c>
      <c r="F25" s="22">
        <v>1.5</v>
      </c>
      <c r="G25" s="18"/>
    </row>
    <row r="26" spans="1:7" s="2" customFormat="1" ht="50.1" customHeight="1" x14ac:dyDescent="0.25">
      <c r="A26" s="3">
        <v>7</v>
      </c>
      <c r="B26" s="13" t="s">
        <v>37</v>
      </c>
      <c r="C26" s="5">
        <f t="shared" si="3"/>
        <v>18361.63</v>
      </c>
      <c r="D26" s="5">
        <f t="shared" si="1"/>
        <v>1530.14</v>
      </c>
      <c r="E26" s="22" t="s">
        <v>34</v>
      </c>
      <c r="F26" s="22">
        <v>1</v>
      </c>
      <c r="G26" s="18"/>
    </row>
    <row r="27" spans="1:7" s="2" customFormat="1" ht="50.1" customHeight="1" x14ac:dyDescent="0.25">
      <c r="A27" s="32" t="s">
        <v>29</v>
      </c>
      <c r="B27" s="32"/>
      <c r="C27" s="32"/>
      <c r="D27" s="32"/>
      <c r="E27" s="21"/>
      <c r="F27" s="22"/>
      <c r="G27" s="18"/>
    </row>
    <row r="28" spans="1:7" s="2" customFormat="1" ht="50.1" customHeight="1" x14ac:dyDescent="0.25">
      <c r="A28" s="3">
        <v>1</v>
      </c>
      <c r="B28" s="13" t="s">
        <v>19</v>
      </c>
      <c r="C28" s="5">
        <f>ROUND($C$46*$C$47+$C$46*$C$47*$C$52+$C$46*$C$49*$C$47+$C$46*$C$47*$C$50+$C$46*$C$47*F28,2)</f>
        <v>11092.07</v>
      </c>
      <c r="D28" s="5">
        <f t="shared" si="1"/>
        <v>924.34</v>
      </c>
      <c r="E28" s="22"/>
      <c r="F28" s="22"/>
      <c r="G28" s="18"/>
    </row>
    <row r="29" spans="1:7" s="2" customFormat="1" ht="50.1" customHeight="1" x14ac:dyDescent="0.25">
      <c r="A29" s="3">
        <v>2</v>
      </c>
      <c r="B29" s="13" t="s">
        <v>47</v>
      </c>
      <c r="C29" s="5">
        <f t="shared" ref="C29:C34" si="4">ROUND($C$46*$C$47+$C$46*$C$47*$C$52+$C$46*$C$49*$C$47+$C$46*$C$47*$C$50+$C$46*$C$47*F29,2)</f>
        <v>20648.310000000001</v>
      </c>
      <c r="D29" s="5">
        <f t="shared" si="1"/>
        <v>1720.69</v>
      </c>
      <c r="E29" s="22" t="s">
        <v>3</v>
      </c>
      <c r="F29" s="22">
        <v>1.4</v>
      </c>
      <c r="G29" s="18"/>
    </row>
    <row r="30" spans="1:7" s="2" customFormat="1" ht="50.1" customHeight="1" x14ac:dyDescent="0.25">
      <c r="A30" s="3">
        <v>3</v>
      </c>
      <c r="B30" s="13" t="s">
        <v>46</v>
      </c>
      <c r="C30" s="5">
        <f t="shared" si="4"/>
        <v>30887.14</v>
      </c>
      <c r="D30" s="5">
        <f t="shared" si="1"/>
        <v>2573.9299999999998</v>
      </c>
      <c r="E30" s="22" t="s">
        <v>4</v>
      </c>
      <c r="F30" s="22">
        <v>2.9</v>
      </c>
      <c r="G30" s="18"/>
    </row>
    <row r="31" spans="1:7" s="2" customFormat="1" ht="50.1" customHeight="1" x14ac:dyDescent="0.25">
      <c r="A31" s="3">
        <v>4</v>
      </c>
      <c r="B31" s="13" t="s">
        <v>45</v>
      </c>
      <c r="C31" s="5">
        <f t="shared" si="4"/>
        <v>35665.26</v>
      </c>
      <c r="D31" s="5">
        <f t="shared" si="1"/>
        <v>2972.11</v>
      </c>
      <c r="E31" s="22" t="s">
        <v>5</v>
      </c>
      <c r="F31" s="22">
        <v>3.6</v>
      </c>
      <c r="G31" s="18"/>
    </row>
    <row r="32" spans="1:7" s="2" customFormat="1" ht="50.1" customHeight="1" x14ac:dyDescent="0.25">
      <c r="A32" s="3">
        <v>5</v>
      </c>
      <c r="B32" s="13" t="s">
        <v>44</v>
      </c>
      <c r="C32" s="5">
        <f t="shared" si="4"/>
        <v>75937.990000000005</v>
      </c>
      <c r="D32" s="5">
        <f t="shared" si="1"/>
        <v>6328.17</v>
      </c>
      <c r="E32" s="22" t="s">
        <v>33</v>
      </c>
      <c r="F32" s="22">
        <v>9.5</v>
      </c>
      <c r="G32" s="18"/>
    </row>
    <row r="33" spans="1:7" s="2" customFormat="1" ht="50.1" customHeight="1" x14ac:dyDescent="0.25">
      <c r="A33" s="3">
        <v>6</v>
      </c>
      <c r="B33" s="13" t="s">
        <v>43</v>
      </c>
      <c r="C33" s="5">
        <f t="shared" si="4"/>
        <v>21330.9</v>
      </c>
      <c r="D33" s="5">
        <f t="shared" si="1"/>
        <v>1777.58</v>
      </c>
      <c r="E33" s="22" t="s">
        <v>35</v>
      </c>
      <c r="F33" s="22">
        <v>1.5</v>
      </c>
      <c r="G33" s="18"/>
    </row>
    <row r="34" spans="1:7" s="2" customFormat="1" ht="50.1" customHeight="1" x14ac:dyDescent="0.25">
      <c r="A34" s="4">
        <v>7</v>
      </c>
      <c r="B34" s="13" t="s">
        <v>42</v>
      </c>
      <c r="C34" s="5">
        <f t="shared" si="4"/>
        <v>17917.95</v>
      </c>
      <c r="D34" s="5">
        <f t="shared" si="1"/>
        <v>1493.16</v>
      </c>
      <c r="E34" s="22" t="s">
        <v>34</v>
      </c>
      <c r="F34" s="22">
        <v>1</v>
      </c>
      <c r="G34" s="18"/>
    </row>
    <row r="35" spans="1:7" s="2" customFormat="1" ht="50.1" customHeight="1" x14ac:dyDescent="0.25">
      <c r="A35" s="33" t="s">
        <v>24</v>
      </c>
      <c r="B35" s="33"/>
      <c r="C35" s="33"/>
      <c r="D35" s="33"/>
      <c r="E35" s="23"/>
      <c r="F35" s="22"/>
      <c r="G35" s="18"/>
    </row>
    <row r="36" spans="1:7" s="2" customFormat="1" ht="50.1" customHeight="1" x14ac:dyDescent="0.25">
      <c r="A36" s="3">
        <v>1</v>
      </c>
      <c r="B36" s="13" t="s">
        <v>7</v>
      </c>
      <c r="C36" s="5">
        <f>ROUND(C46*C47*F36,2)</f>
        <v>5733.74</v>
      </c>
      <c r="D36" s="5">
        <f t="shared" si="1"/>
        <v>477.81</v>
      </c>
      <c r="E36" s="22" t="s">
        <v>25</v>
      </c>
      <c r="F36" s="22">
        <v>0.84</v>
      </c>
      <c r="G36" s="18"/>
    </row>
    <row r="37" spans="1:7" s="2" customFormat="1" ht="50.1" customHeight="1" x14ac:dyDescent="0.25">
      <c r="A37" s="33" t="s">
        <v>31</v>
      </c>
      <c r="B37" s="33"/>
      <c r="C37" s="33"/>
      <c r="D37" s="33"/>
      <c r="E37" s="23"/>
      <c r="F37" s="22"/>
      <c r="G37" s="18"/>
    </row>
    <row r="38" spans="1:7" s="2" customFormat="1" ht="50.1" customHeight="1" x14ac:dyDescent="0.25">
      <c r="A38" s="3">
        <v>1</v>
      </c>
      <c r="B38" s="13" t="s">
        <v>7</v>
      </c>
      <c r="C38" s="5">
        <f>ROUND(C46*C47*F38,2)</f>
        <v>6.83</v>
      </c>
      <c r="D38" s="5">
        <f t="shared" si="1"/>
        <v>0.56999999999999995</v>
      </c>
      <c r="E38" s="22" t="s">
        <v>32</v>
      </c>
      <c r="F38" s="22">
        <v>1E-3</v>
      </c>
      <c r="G38" s="18"/>
    </row>
    <row r="39" spans="1:7" s="2" customFormat="1" ht="17.25" customHeight="1" x14ac:dyDescent="0.25">
      <c r="B39" s="6"/>
      <c r="C39" s="7"/>
      <c r="E39" s="18"/>
      <c r="F39" s="18"/>
      <c r="G39" s="18"/>
    </row>
    <row r="40" spans="1:7" s="2" customFormat="1" ht="27.75" customHeight="1" x14ac:dyDescent="0.25">
      <c r="A40" s="35" t="s">
        <v>8</v>
      </c>
      <c r="B40" s="35"/>
      <c r="C40" s="7"/>
      <c r="E40" s="18"/>
      <c r="F40" s="18"/>
      <c r="G40" s="18"/>
    </row>
    <row r="41" spans="1:7" s="2" customFormat="1" ht="69.95" customHeight="1" x14ac:dyDescent="0.25">
      <c r="A41" s="28" t="s">
        <v>9</v>
      </c>
      <c r="B41" s="28"/>
      <c r="C41" s="8"/>
      <c r="E41" s="18"/>
      <c r="F41" s="18"/>
      <c r="G41" s="18"/>
    </row>
    <row r="42" spans="1:7" s="2" customFormat="1" ht="69.95" customHeight="1" x14ac:dyDescent="0.25">
      <c r="A42" s="28" t="s">
        <v>10</v>
      </c>
      <c r="B42" s="28"/>
      <c r="C42" s="8"/>
      <c r="E42" s="18"/>
      <c r="F42" s="18"/>
      <c r="G42" s="18"/>
    </row>
    <row r="43" spans="1:7" s="2" customFormat="1" ht="35.1" customHeight="1" x14ac:dyDescent="0.25">
      <c r="A43" s="28" t="s">
        <v>11</v>
      </c>
      <c r="B43" s="28"/>
      <c r="C43" s="8"/>
      <c r="E43" s="18"/>
      <c r="F43" s="18"/>
      <c r="G43" s="18"/>
    </row>
    <row r="44" spans="1:7" s="2" customFormat="1" ht="35.1" customHeight="1" x14ac:dyDescent="0.25">
      <c r="A44" s="28" t="s">
        <v>12</v>
      </c>
      <c r="B44" s="28"/>
      <c r="C44" s="8"/>
      <c r="E44" s="18"/>
      <c r="F44" s="18"/>
      <c r="G44" s="18"/>
    </row>
    <row r="45" spans="1:7" s="2" customFormat="1" ht="35.1" customHeight="1" x14ac:dyDescent="0.25">
      <c r="A45" s="27"/>
      <c r="B45" s="27"/>
      <c r="C45" s="8"/>
      <c r="E45" s="18"/>
      <c r="F45" s="18"/>
      <c r="G45" s="18"/>
    </row>
    <row r="46" spans="1:7" x14ac:dyDescent="0.25">
      <c r="A46" s="30" t="s">
        <v>18</v>
      </c>
      <c r="B46" s="30"/>
      <c r="C46" s="14">
        <v>6081.3218999999999</v>
      </c>
    </row>
    <row r="47" spans="1:7" x14ac:dyDescent="0.25">
      <c r="A47" s="30" t="s">
        <v>13</v>
      </c>
      <c r="B47" s="30"/>
      <c r="C47" s="15">
        <v>1.1224346726000001</v>
      </c>
    </row>
    <row r="48" spans="1:7" x14ac:dyDescent="0.25">
      <c r="A48" s="30" t="s">
        <v>14</v>
      </c>
      <c r="B48" s="30"/>
      <c r="C48" s="16">
        <v>1</v>
      </c>
    </row>
    <row r="49" spans="1:3" x14ac:dyDescent="0.25">
      <c r="A49" s="30" t="s">
        <v>15</v>
      </c>
      <c r="B49" s="30"/>
      <c r="C49" s="16">
        <v>0.4</v>
      </c>
    </row>
    <row r="50" spans="1:3" x14ac:dyDescent="0.25">
      <c r="A50" s="30" t="s">
        <v>30</v>
      </c>
      <c r="B50" s="30"/>
      <c r="C50" s="16">
        <v>0.2</v>
      </c>
    </row>
    <row r="51" spans="1:3" x14ac:dyDescent="0.25">
      <c r="A51" s="30" t="s">
        <v>16</v>
      </c>
      <c r="B51" s="30"/>
      <c r="C51" s="14">
        <v>6.5000000000000002E-2</v>
      </c>
    </row>
    <row r="52" spans="1:3" x14ac:dyDescent="0.25">
      <c r="A52" s="30" t="s">
        <v>27</v>
      </c>
      <c r="B52" s="30"/>
      <c r="C52" s="14">
        <v>2.5000000000000001E-2</v>
      </c>
    </row>
  </sheetData>
  <mergeCells count="20">
    <mergeCell ref="A52:B52"/>
    <mergeCell ref="A1:D1"/>
    <mergeCell ref="A27:D27"/>
    <mergeCell ref="A35:D35"/>
    <mergeCell ref="A19:D19"/>
    <mergeCell ref="A11:D11"/>
    <mergeCell ref="A3:D3"/>
    <mergeCell ref="A37:D37"/>
    <mergeCell ref="A44:B44"/>
    <mergeCell ref="A46:B46"/>
    <mergeCell ref="A47:B47"/>
    <mergeCell ref="A48:B48"/>
    <mergeCell ref="A49:B49"/>
    <mergeCell ref="A50:B50"/>
    <mergeCell ref="A40:B40"/>
    <mergeCell ref="A41:B41"/>
    <mergeCell ref="A42:B42"/>
    <mergeCell ref="A43:B43"/>
    <mergeCell ref="E2:F2"/>
    <mergeCell ref="A51:B51"/>
  </mergeCells>
  <pageMargins left="0.7" right="0.7" top="0.75" bottom="0.75" header="0.3" footer="0.3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Strzeszewska</dc:creator>
  <cp:lastModifiedBy>Renata Nowosielska</cp:lastModifiedBy>
  <cp:lastPrinted>2021-09-17T13:04:07Z</cp:lastPrinted>
  <dcterms:created xsi:type="dcterms:W3CDTF">2021-09-17T12:46:38Z</dcterms:created>
  <dcterms:modified xsi:type="dcterms:W3CDTF">2022-03-29T12:33:13Z</dcterms:modified>
</cp:coreProperties>
</file>