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ksty\Rada Gminy  Ełk 2014-2018\SESJE 2018-2023\Sesja 39 - 26.02.2021\Projekty uchwał\Budżetowa\"/>
    </mc:Choice>
  </mc:AlternateContent>
  <xr:revisionPtr revIDLastSave="0" documentId="13_ncr:1_{1852D837-083E-4FFC-9785-BAD3B472171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4" sheetId="1" r:id="rId1"/>
  </sheets>
  <calcPr calcId="191029"/>
</workbook>
</file>

<file path=xl/calcChain.xml><?xml version="1.0" encoding="utf-8"?>
<calcChain xmlns="http://schemas.openxmlformats.org/spreadsheetml/2006/main">
  <c r="M27" i="1" l="1"/>
  <c r="M24" i="1" s="1"/>
  <c r="P27" i="1"/>
  <c r="G57" i="1"/>
  <c r="G56" i="1"/>
  <c r="G55" i="1"/>
  <c r="G41" i="1"/>
  <c r="G42" i="1"/>
  <c r="G43" i="1"/>
  <c r="G44" i="1"/>
  <c r="G45" i="1"/>
  <c r="G25" i="1"/>
  <c r="G26" i="1"/>
  <c r="G27" i="1"/>
  <c r="G28" i="1"/>
  <c r="F14" i="1"/>
  <c r="H14" i="1"/>
  <c r="K14" i="1"/>
  <c r="L14" i="1"/>
  <c r="M14" i="1"/>
  <c r="N14" i="1"/>
  <c r="O14" i="1"/>
  <c r="P14" i="1"/>
  <c r="P28" i="1"/>
  <c r="P24" i="1" s="1"/>
  <c r="N28" i="1"/>
  <c r="H28" i="1" s="1"/>
  <c r="J28" i="1"/>
  <c r="J14" i="1" s="1"/>
  <c r="F28" i="1"/>
  <c r="K36" i="1"/>
  <c r="L36" i="1"/>
  <c r="M36" i="1"/>
  <c r="O36" i="1"/>
  <c r="P36" i="1"/>
  <c r="Q36" i="1"/>
  <c r="F55" i="1"/>
  <c r="H55" i="1"/>
  <c r="J55" i="1"/>
  <c r="I55" i="1" s="1"/>
  <c r="F49" i="1"/>
  <c r="G49" i="1"/>
  <c r="H49" i="1"/>
  <c r="J49" i="1"/>
  <c r="I49" i="1" s="1"/>
  <c r="F45" i="1"/>
  <c r="H45" i="1"/>
  <c r="J45" i="1"/>
  <c r="N51" i="1"/>
  <c r="J51" i="1"/>
  <c r="G51" i="1"/>
  <c r="F51" i="1"/>
  <c r="N50" i="1"/>
  <c r="J50" i="1"/>
  <c r="G50" i="1"/>
  <c r="F50" i="1"/>
  <c r="P48" i="1"/>
  <c r="O48" i="1"/>
  <c r="M48" i="1"/>
  <c r="L48" i="1"/>
  <c r="K48" i="1"/>
  <c r="N57" i="1"/>
  <c r="H57" i="1" s="1"/>
  <c r="J57" i="1"/>
  <c r="F57" i="1"/>
  <c r="N56" i="1"/>
  <c r="J56" i="1"/>
  <c r="F56" i="1"/>
  <c r="P54" i="1"/>
  <c r="O54" i="1"/>
  <c r="M54" i="1"/>
  <c r="L54" i="1"/>
  <c r="K54" i="1"/>
  <c r="G32" i="1"/>
  <c r="K32" i="1"/>
  <c r="L32" i="1"/>
  <c r="M32" i="1"/>
  <c r="O32" i="1"/>
  <c r="P32" i="1"/>
  <c r="K17" i="1"/>
  <c r="M17" i="1"/>
  <c r="O17" i="1"/>
  <c r="K24" i="1"/>
  <c r="L24" i="1"/>
  <c r="O24" i="1"/>
  <c r="K40" i="1"/>
  <c r="L40" i="1"/>
  <c r="M40" i="1"/>
  <c r="O40" i="1"/>
  <c r="P40" i="1"/>
  <c r="F44" i="1"/>
  <c r="H44" i="1"/>
  <c r="J44" i="1"/>
  <c r="N44" i="1"/>
  <c r="N45" i="1"/>
  <c r="G54" i="1" l="1"/>
  <c r="G40" i="1"/>
  <c r="G36" i="1"/>
  <c r="G24" i="1"/>
  <c r="G14" i="1"/>
  <c r="N48" i="1"/>
  <c r="E28" i="1"/>
  <c r="E14" i="1" s="1"/>
  <c r="J36" i="1"/>
  <c r="I28" i="1"/>
  <c r="I14" i="1" s="1"/>
  <c r="N36" i="1"/>
  <c r="F36" i="1"/>
  <c r="E55" i="1"/>
  <c r="I57" i="1"/>
  <c r="E45" i="1"/>
  <c r="E57" i="1"/>
  <c r="I56" i="1"/>
  <c r="H56" i="1"/>
  <c r="H54" i="1" s="1"/>
  <c r="E49" i="1"/>
  <c r="I51" i="1"/>
  <c r="J48" i="1"/>
  <c r="I50" i="1"/>
  <c r="H50" i="1"/>
  <c r="E50" i="1" s="1"/>
  <c r="H51" i="1"/>
  <c r="E51" i="1" s="1"/>
  <c r="I45" i="1"/>
  <c r="J54" i="1"/>
  <c r="G48" i="1"/>
  <c r="F48" i="1"/>
  <c r="F54" i="1"/>
  <c r="N54" i="1"/>
  <c r="I44" i="1"/>
  <c r="E44" i="1"/>
  <c r="N17" i="1"/>
  <c r="J17" i="1"/>
  <c r="F17" i="1"/>
  <c r="J42" i="1"/>
  <c r="F42" i="1" s="1"/>
  <c r="J43" i="1"/>
  <c r="F43" i="1" s="1"/>
  <c r="J41" i="1"/>
  <c r="N42" i="1"/>
  <c r="H42" i="1" s="1"/>
  <c r="N41" i="1"/>
  <c r="N43" i="1"/>
  <c r="H43" i="1" s="1"/>
  <c r="F26" i="1"/>
  <c r="J26" i="1"/>
  <c r="N26" i="1"/>
  <c r="H26" i="1" s="1"/>
  <c r="Q14" i="1"/>
  <c r="H41" i="1"/>
  <c r="F29" i="1"/>
  <c r="F27" i="1"/>
  <c r="F25" i="1"/>
  <c r="N32" i="1"/>
  <c r="N29" i="1"/>
  <c r="H29" i="1" s="1"/>
  <c r="J27" i="1"/>
  <c r="J29" i="1"/>
  <c r="N27" i="1"/>
  <c r="H27" i="1" s="1"/>
  <c r="N25" i="1"/>
  <c r="J25" i="1"/>
  <c r="I36" i="1" l="1"/>
  <c r="H36" i="1"/>
  <c r="I54" i="1"/>
  <c r="E43" i="1"/>
  <c r="E56" i="1"/>
  <c r="E54" i="1" s="1"/>
  <c r="I48" i="1"/>
  <c r="H48" i="1"/>
  <c r="E48" i="1"/>
  <c r="J40" i="1"/>
  <c r="P17" i="1"/>
  <c r="J32" i="1"/>
  <c r="F32" i="1"/>
  <c r="F41" i="1"/>
  <c r="F40" i="1" s="1"/>
  <c r="H40" i="1"/>
  <c r="H25" i="1"/>
  <c r="H24" i="1" s="1"/>
  <c r="N24" i="1"/>
  <c r="N40" i="1"/>
  <c r="F24" i="1"/>
  <c r="L17" i="1"/>
  <c r="I25" i="1"/>
  <c r="J24" i="1"/>
  <c r="G58" i="1"/>
  <c r="K58" i="1"/>
  <c r="P58" i="1"/>
  <c r="M58" i="1"/>
  <c r="I41" i="1"/>
  <c r="E42" i="1"/>
  <c r="I29" i="1"/>
  <c r="O58" i="1"/>
  <c r="I27" i="1"/>
  <c r="I26" i="1"/>
  <c r="E29" i="1"/>
  <c r="I42" i="1"/>
  <c r="L58" i="1"/>
  <c r="E26" i="1"/>
  <c r="E27" i="1"/>
  <c r="H17" i="1"/>
  <c r="I17" i="1"/>
  <c r="I43" i="1"/>
  <c r="E40" i="1" l="1"/>
  <c r="E36" i="1"/>
  <c r="E25" i="1"/>
  <c r="E24" i="1" s="1"/>
  <c r="H32" i="1"/>
  <c r="G17" i="1"/>
  <c r="I40" i="1"/>
  <c r="I24" i="1"/>
  <c r="I32" i="1"/>
  <c r="E32" i="1"/>
  <c r="F58" i="1"/>
  <c r="J58" i="1"/>
  <c r="N58" i="1"/>
  <c r="E17" i="1"/>
  <c r="E58" i="1" l="1"/>
  <c r="H58" i="1"/>
  <c r="I58" i="1"/>
</calcChain>
</file>

<file path=xl/sharedStrings.xml><?xml version="1.0" encoding="utf-8"?>
<sst xmlns="http://schemas.openxmlformats.org/spreadsheetml/2006/main" count="98" uniqueCount="62">
  <si>
    <t>Lp.</t>
  </si>
  <si>
    <t>Projekt</t>
  </si>
  <si>
    <t>Kategoria interwencji funduszy strukturalnych</t>
  </si>
  <si>
    <t xml:space="preserve">Klasyfikacja (dział, rozdział)
</t>
  </si>
  <si>
    <t>w tym:</t>
  </si>
  <si>
    <t>Planowane wydatki</t>
  </si>
  <si>
    <t>z tego:</t>
  </si>
  <si>
    <t>Środki z budżetu krajowego**</t>
  </si>
  <si>
    <t>Środki z budżetu UE</t>
  </si>
  <si>
    <t>z tego, źródła finansowania:</t>
  </si>
  <si>
    <t>pożyczki
i kredyty</t>
  </si>
  <si>
    <t>pozostałe</t>
  </si>
  <si>
    <t>Program:</t>
  </si>
  <si>
    <t>Priorytet:</t>
  </si>
  <si>
    <t>Nazwa projektu:</t>
  </si>
  <si>
    <t>Razem wydatki:</t>
  </si>
  <si>
    <t>Wydatki majątkowe razem:</t>
  </si>
  <si>
    <t>Wydatki
w okresie realizacji Projektu (całkowita wartość Projektu)
(6+7+8)</t>
  </si>
  <si>
    <t xml:space="preserve">Pożyczka BGK  </t>
  </si>
  <si>
    <t>Wydatki bieżące razem:</t>
  </si>
  <si>
    <t>Pozostałe (środki własne Gminy)</t>
  </si>
  <si>
    <t>2018 r</t>
  </si>
  <si>
    <t>RPO Województwa Warmńsko - Mazurskiego 2014-2020</t>
  </si>
  <si>
    <t>Środki z budżetu krajowego</t>
  </si>
  <si>
    <t>2018 r.</t>
  </si>
  <si>
    <t>2019 r.</t>
  </si>
  <si>
    <t>2020 r</t>
  </si>
  <si>
    <t>2021 r</t>
  </si>
  <si>
    <t xml:space="preserve">Działanie 11.02.00 Ułatwianie dostępu do przystępnych cenowo jakości usług, trwałych oraz wysokiej jakści usług, w tym opieki zdrowtnej i usług socjalnych świadczonych w interesie ogólnym </t>
  </si>
  <si>
    <t>Działanie 10.07.00 Aktywne i zdrowe starzenie się</t>
  </si>
  <si>
    <t>2.2</t>
  </si>
  <si>
    <t>2.3</t>
  </si>
  <si>
    <t>Termomodernizacja budynków użyteczności publicznej w Gminie Ełk</t>
  </si>
  <si>
    <t>4.3.1 Efektywność energetyczna w budynkach publicznych</t>
  </si>
  <si>
    <t xml:space="preserve">2017 r. </t>
  </si>
  <si>
    <t>Dz.801. Roz.80195</t>
  </si>
  <si>
    <t>Wydatki razem (10+14)</t>
  </si>
  <si>
    <t>2020 r.</t>
  </si>
  <si>
    <t xml:space="preserve">ECO ZIT Gmina Ełk </t>
  </si>
  <si>
    <t>Dz.853 Roz. 85395</t>
  </si>
  <si>
    <t>Program Operacyjny  Polska Cyfrowa</t>
  </si>
  <si>
    <t>Dz.801 Roz. 80195</t>
  </si>
  <si>
    <t>Środki z budzętu  Gminy Ełk  "9"</t>
  </si>
  <si>
    <t>Środki
z budżetu krajowego "9'</t>
  </si>
  <si>
    <t>Środki
z budżetu UE "7"</t>
  </si>
  <si>
    <t>Rady Gminy Ełk</t>
  </si>
  <si>
    <t>2.1</t>
  </si>
  <si>
    <t>Wydatki na programy i projekty realizowane ze środków pochodzących z funduszy strukturalnych i Funduszu Spójności</t>
  </si>
  <si>
    <t>2022 r</t>
  </si>
  <si>
    <t>2021 r.</t>
  </si>
  <si>
    <t>Razem:</t>
  </si>
  <si>
    <t>1.3</t>
  </si>
  <si>
    <t>1.1</t>
  </si>
  <si>
    <t>Dz.921 Roz. 92109</t>
  </si>
  <si>
    <t>Interreg Litwa-Polska 2014-2020</t>
  </si>
  <si>
    <t>Mosty biznesowe - odważ się zrobić pierwszy krok</t>
  </si>
  <si>
    <t>Aktywne dzieci = Zdrowe dzieci</t>
  </si>
  <si>
    <t xml:space="preserve">Wydatki razem </t>
  </si>
  <si>
    <t>2022 r.</t>
  </si>
  <si>
    <t>Załącznik Nr 7</t>
  </si>
  <si>
    <t>do Uchwały Nr XXXIX/.../2021</t>
  </si>
  <si>
    <t>z 26 lutego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</si>
</sst>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1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rgb="FF92D050"/>
        <bgColor indexed="27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1" applyFont="1" applyAlignment="1">
      <alignment vertical="center" wrapText="1" shrinkToFit="1"/>
    </xf>
    <xf numFmtId="0" fontId="4" fillId="0" borderId="0" xfId="1" applyFont="1" applyBorder="1" applyAlignment="1">
      <alignment horizontal="center" vertical="center"/>
    </xf>
    <xf numFmtId="0" fontId="5" fillId="5" borderId="8" xfId="1" applyFont="1" applyFill="1" applyBorder="1" applyAlignment="1" applyProtection="1">
      <alignment horizontal="center" vertical="center"/>
      <protection locked="0"/>
    </xf>
    <xf numFmtId="0" fontId="5" fillId="5" borderId="3" xfId="1" applyFont="1" applyFill="1" applyBorder="1" applyAlignment="1" applyProtection="1">
      <alignment horizontal="center" vertical="center"/>
      <protection locked="0"/>
    </xf>
    <xf numFmtId="0" fontId="5" fillId="5" borderId="3" xfId="1" applyFont="1" applyFill="1" applyBorder="1" applyAlignment="1" applyProtection="1">
      <alignment horizontal="center" vertical="center" wrapText="1"/>
      <protection locked="0"/>
    </xf>
    <xf numFmtId="0" fontId="5" fillId="5" borderId="9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5" fillId="5" borderId="2" xfId="1" applyFont="1" applyFill="1" applyBorder="1" applyAlignment="1" applyProtection="1">
      <alignment horizontal="center" vertical="center"/>
      <protection locked="0"/>
    </xf>
    <xf numFmtId="0" fontId="5" fillId="5" borderId="1" xfId="1" applyFont="1" applyFill="1" applyBorder="1" applyAlignment="1" applyProtection="1">
      <alignment horizontal="center" vertical="center"/>
      <protection locked="0"/>
    </xf>
    <xf numFmtId="0" fontId="5" fillId="5" borderId="1" xfId="1" applyFont="1" applyFill="1" applyBorder="1" applyAlignment="1" applyProtection="1">
      <alignment horizontal="center" vertical="center" wrapText="1"/>
      <protection locked="0"/>
    </xf>
    <xf numFmtId="0" fontId="5" fillId="5" borderId="7" xfId="1" applyFont="1" applyFill="1" applyBorder="1" applyAlignment="1" applyProtection="1">
      <alignment horizontal="center" vertical="center"/>
      <protection locked="0"/>
    </xf>
    <xf numFmtId="0" fontId="5" fillId="5" borderId="7" xfId="1" applyFont="1" applyFill="1" applyBorder="1" applyAlignment="1" applyProtection="1">
      <alignment horizontal="center" vertical="center" wrapText="1"/>
      <protection locked="0"/>
    </xf>
    <xf numFmtId="0" fontId="5" fillId="5" borderId="1" xfId="1" applyFont="1" applyFill="1" applyBorder="1" applyAlignment="1" applyProtection="1">
      <alignment horizontal="center" vertical="center" wrapText="1"/>
      <protection locked="0"/>
    </xf>
    <xf numFmtId="0" fontId="5" fillId="5" borderId="7" xfId="1" applyFont="1" applyFill="1" applyBorder="1" applyAlignment="1" applyProtection="1">
      <alignment horizontal="center" vertical="center" wrapText="1"/>
      <protection locked="0"/>
    </xf>
    <xf numFmtId="0" fontId="5" fillId="5" borderId="2" xfId="1" applyFont="1" applyFill="1" applyBorder="1" applyAlignment="1" applyProtection="1">
      <alignment horizontal="center" vertical="center"/>
      <protection locked="0"/>
    </xf>
    <xf numFmtId="0" fontId="5" fillId="5" borderId="1" xfId="1" applyFont="1" applyFill="1" applyBorder="1" applyAlignment="1" applyProtection="1">
      <alignment horizontal="center" vertical="center"/>
      <protection locked="0"/>
    </xf>
    <xf numFmtId="0" fontId="4" fillId="7" borderId="2" xfId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4" fontId="4" fillId="7" borderId="1" xfId="1" applyNumberFormat="1" applyFont="1" applyFill="1" applyBorder="1" applyAlignment="1">
      <alignment horizontal="right" vertical="center"/>
    </xf>
    <xf numFmtId="4" fontId="4" fillId="2" borderId="6" xfId="1" applyNumberFormat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4" fontId="4" fillId="2" borderId="0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4" fontId="4" fillId="0" borderId="1" xfId="1" applyNumberFormat="1" applyFont="1" applyBorder="1" applyAlignment="1">
      <alignment vertical="center"/>
    </xf>
    <xf numFmtId="4" fontId="4" fillId="0" borderId="7" xfId="1" applyNumberFormat="1" applyFont="1" applyBorder="1" applyAlignment="1">
      <alignment vertical="center"/>
    </xf>
    <xf numFmtId="0" fontId="2" fillId="3" borderId="1" xfId="1" applyFont="1" applyFill="1" applyBorder="1" applyAlignment="1">
      <alignment horizontal="left" vertical="center"/>
    </xf>
    <xf numFmtId="4" fontId="2" fillId="3" borderId="1" xfId="1" applyNumberFormat="1" applyFont="1" applyFill="1" applyBorder="1" applyAlignment="1">
      <alignment vertical="center"/>
    </xf>
    <xf numFmtId="4" fontId="2" fillId="3" borderId="7" xfId="1" applyNumberFormat="1" applyFont="1" applyFill="1" applyBorder="1" applyAlignment="1">
      <alignment vertical="center"/>
    </xf>
    <xf numFmtId="4" fontId="2" fillId="3" borderId="0" xfId="1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4" fontId="2" fillId="0" borderId="1" xfId="1" applyNumberFormat="1" applyFont="1" applyFill="1" applyBorder="1" applyAlignment="1">
      <alignment vertical="center"/>
    </xf>
    <xf numFmtId="4" fontId="2" fillId="0" borderId="7" xfId="1" applyNumberFormat="1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right" vertical="center"/>
    </xf>
    <xf numFmtId="4" fontId="4" fillId="0" borderId="7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4" fontId="2" fillId="0" borderId="1" xfId="1" applyNumberFormat="1" applyFont="1" applyBorder="1" applyAlignment="1">
      <alignment horizontal="right" vertical="center"/>
    </xf>
    <xf numFmtId="4" fontId="2" fillId="0" borderId="1" xfId="1" applyNumberFormat="1" applyFont="1" applyFill="1" applyBorder="1" applyAlignment="1">
      <alignment horizontal="right" vertical="center"/>
    </xf>
    <xf numFmtId="4" fontId="2" fillId="0" borderId="7" xfId="1" applyNumberFormat="1" applyFont="1" applyBorder="1" applyAlignment="1">
      <alignment horizontal="right" vertical="center"/>
    </xf>
    <xf numFmtId="4" fontId="2" fillId="0" borderId="7" xfId="1" applyNumberFormat="1" applyFont="1" applyFill="1" applyBorder="1" applyAlignment="1">
      <alignment horizontal="right" vertical="center"/>
    </xf>
    <xf numFmtId="4" fontId="2" fillId="3" borderId="1" xfId="1" applyNumberFormat="1" applyFont="1" applyFill="1" applyBorder="1" applyAlignment="1">
      <alignment horizontal="right" vertical="center"/>
    </xf>
    <xf numFmtId="4" fontId="2" fillId="3" borderId="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4" fontId="2" fillId="4" borderId="1" xfId="1" applyNumberFormat="1" applyFont="1" applyFill="1" applyBorder="1" applyAlignment="1">
      <alignment vertical="center"/>
    </xf>
    <xf numFmtId="4" fontId="2" fillId="0" borderId="1" xfId="1" applyNumberFormat="1" applyFont="1" applyBorder="1" applyAlignment="1">
      <alignment vertical="center"/>
    </xf>
    <xf numFmtId="4" fontId="2" fillId="0" borderId="7" xfId="1" applyNumberFormat="1" applyFont="1" applyBorder="1" applyAlignment="1">
      <alignment vertical="center"/>
    </xf>
    <xf numFmtId="4" fontId="4" fillId="8" borderId="1" xfId="1" applyNumberFormat="1" applyFont="1" applyFill="1" applyBorder="1" applyAlignment="1">
      <alignment horizontal="right" vertical="center"/>
    </xf>
    <xf numFmtId="0" fontId="4" fillId="0" borderId="0" xfId="1" applyFont="1" applyAlignment="1">
      <alignment vertical="center"/>
    </xf>
    <xf numFmtId="49" fontId="2" fillId="0" borderId="2" xfId="1" applyNumberFormat="1" applyFont="1" applyBorder="1" applyAlignment="1">
      <alignment horizontal="center" vertical="center"/>
    </xf>
    <xf numFmtId="0" fontId="2" fillId="4" borderId="1" xfId="1" applyFont="1" applyFill="1" applyBorder="1" applyAlignment="1">
      <alignment vertical="center"/>
    </xf>
    <xf numFmtId="0" fontId="2" fillId="4" borderId="1" xfId="1" applyFont="1" applyFill="1" applyBorder="1" applyAlignment="1">
      <alignment horizontal="center" vertical="center" wrapText="1"/>
    </xf>
    <xf numFmtId="4" fontId="4" fillId="4" borderId="1" xfId="1" applyNumberFormat="1" applyFont="1" applyFill="1" applyBorder="1" applyAlignment="1">
      <alignment horizontal="right" vertical="center"/>
    </xf>
    <xf numFmtId="4" fontId="4" fillId="4" borderId="7" xfId="1" applyNumberFormat="1" applyFont="1" applyFill="1" applyBorder="1" applyAlignment="1">
      <alignment horizontal="right" vertical="center"/>
    </xf>
    <xf numFmtId="4" fontId="2" fillId="4" borderId="1" xfId="1" applyNumberFormat="1" applyFont="1" applyFill="1" applyBorder="1" applyAlignment="1">
      <alignment horizontal="right" vertical="center"/>
    </xf>
    <xf numFmtId="4" fontId="2" fillId="4" borderId="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vertical="center"/>
    </xf>
    <xf numFmtId="0" fontId="4" fillId="6" borderId="4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4" fontId="4" fillId="6" borderId="10" xfId="1" applyNumberFormat="1" applyFont="1" applyFill="1" applyBorder="1" applyAlignment="1">
      <alignment horizontal="right" vertical="center"/>
    </xf>
    <xf numFmtId="4" fontId="4" fillId="6" borderId="11" xfId="1" applyNumberFormat="1" applyFont="1" applyFill="1" applyBorder="1" applyAlignment="1">
      <alignment horizontal="right" vertical="center"/>
    </xf>
    <xf numFmtId="4" fontId="2" fillId="0" borderId="0" xfId="1" applyNumberFormat="1" applyFont="1" applyAlignment="1">
      <alignment vertical="center"/>
    </xf>
  </cellXfs>
  <cellStyles count="2">
    <cellStyle name="Normalny" xfId="0" builtinId="0"/>
    <cellStyle name="Normalny_zal_Szczeci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6">
    <pageSetUpPr fitToPage="1"/>
  </sheetPr>
  <dimension ref="A1:Q63"/>
  <sheetViews>
    <sheetView tabSelected="1" zoomScale="130" zoomScaleNormal="130" workbookViewId="0">
      <selection activeCell="E65" sqref="E65"/>
    </sheetView>
  </sheetViews>
  <sheetFormatPr defaultColWidth="10.28515625" defaultRowHeight="12.75" x14ac:dyDescent="0.2"/>
  <cols>
    <col min="1" max="1" width="5.7109375" style="1" customWidth="1"/>
    <col min="2" max="16" width="12.7109375" style="1" customWidth="1"/>
    <col min="17" max="17" width="10.28515625" style="1" hidden="1" customWidth="1"/>
    <col min="18" max="16384" width="10.28515625" style="1"/>
  </cols>
  <sheetData>
    <row r="1" spans="1:17" ht="15" customHeight="1" x14ac:dyDescent="0.2">
      <c r="M1" s="2"/>
      <c r="N1" s="3" t="s">
        <v>59</v>
      </c>
      <c r="O1" s="3"/>
      <c r="P1" s="3"/>
    </row>
    <row r="2" spans="1:17" ht="15" customHeight="1" x14ac:dyDescent="0.2">
      <c r="N2" s="2" t="s">
        <v>60</v>
      </c>
      <c r="O2" s="4"/>
      <c r="P2" s="4"/>
    </row>
    <row r="3" spans="1:17" ht="15" customHeight="1" x14ac:dyDescent="0.2">
      <c r="N3" s="2" t="s">
        <v>45</v>
      </c>
      <c r="O3" s="2"/>
      <c r="P3" s="2"/>
    </row>
    <row r="4" spans="1:17" ht="15" customHeight="1" x14ac:dyDescent="0.2">
      <c r="N4" s="2" t="s">
        <v>61</v>
      </c>
      <c r="O4" s="2"/>
      <c r="P4" s="2"/>
    </row>
    <row r="5" spans="1:17" ht="15" customHeight="1" x14ac:dyDescent="0.2">
      <c r="M5" s="4"/>
      <c r="N5" s="4"/>
      <c r="O5" s="5"/>
      <c r="P5" s="5"/>
    </row>
    <row r="6" spans="1:17" ht="30" customHeight="1" thickBot="1" x14ac:dyDescent="0.25">
      <c r="A6" s="6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7" s="11" customFormat="1" ht="20.100000000000001" customHeight="1" x14ac:dyDescent="0.2">
      <c r="A7" s="7" t="s">
        <v>0</v>
      </c>
      <c r="B7" s="8" t="s">
        <v>1</v>
      </c>
      <c r="C7" s="9" t="s">
        <v>2</v>
      </c>
      <c r="D7" s="9" t="s">
        <v>3</v>
      </c>
      <c r="E7" s="9" t="s">
        <v>17</v>
      </c>
      <c r="F7" s="8" t="s">
        <v>4</v>
      </c>
      <c r="G7" s="8"/>
      <c r="H7" s="8"/>
      <c r="I7" s="8" t="s">
        <v>5</v>
      </c>
      <c r="J7" s="8"/>
      <c r="K7" s="8"/>
      <c r="L7" s="8"/>
      <c r="M7" s="8"/>
      <c r="N7" s="8"/>
      <c r="O7" s="8"/>
      <c r="P7" s="10"/>
    </row>
    <row r="8" spans="1:17" s="11" customFormat="1" ht="20.100000000000001" customHeight="1" x14ac:dyDescent="0.2">
      <c r="A8" s="12"/>
      <c r="B8" s="13"/>
      <c r="C8" s="14"/>
      <c r="D8" s="14"/>
      <c r="E8" s="14"/>
      <c r="F8" s="14" t="s">
        <v>42</v>
      </c>
      <c r="G8" s="14" t="s">
        <v>43</v>
      </c>
      <c r="H8" s="14" t="s">
        <v>44</v>
      </c>
      <c r="I8" s="13" t="s">
        <v>49</v>
      </c>
      <c r="J8" s="13"/>
      <c r="K8" s="13"/>
      <c r="L8" s="13"/>
      <c r="M8" s="13"/>
      <c r="N8" s="13"/>
      <c r="O8" s="13"/>
      <c r="P8" s="15"/>
    </row>
    <row r="9" spans="1:17" s="11" customFormat="1" ht="20.100000000000001" customHeight="1" x14ac:dyDescent="0.2">
      <c r="A9" s="12"/>
      <c r="B9" s="13"/>
      <c r="C9" s="14"/>
      <c r="D9" s="14"/>
      <c r="E9" s="14"/>
      <c r="F9" s="14"/>
      <c r="G9" s="14"/>
      <c r="H9" s="14"/>
      <c r="I9" s="14" t="s">
        <v>36</v>
      </c>
      <c r="J9" s="13" t="s">
        <v>6</v>
      </c>
      <c r="K9" s="13"/>
      <c r="L9" s="13"/>
      <c r="M9" s="13"/>
      <c r="N9" s="13"/>
      <c r="O9" s="13"/>
      <c r="P9" s="15"/>
    </row>
    <row r="10" spans="1:17" s="11" customFormat="1" ht="20.100000000000001" customHeight="1" x14ac:dyDescent="0.2">
      <c r="A10" s="12"/>
      <c r="B10" s="13"/>
      <c r="C10" s="14"/>
      <c r="D10" s="14"/>
      <c r="E10" s="14"/>
      <c r="F10" s="14"/>
      <c r="G10" s="14"/>
      <c r="H10" s="14"/>
      <c r="I10" s="14"/>
      <c r="J10" s="13" t="s">
        <v>7</v>
      </c>
      <c r="K10" s="13"/>
      <c r="L10" s="13"/>
      <c r="M10" s="13"/>
      <c r="N10" s="13" t="s">
        <v>8</v>
      </c>
      <c r="O10" s="13"/>
      <c r="P10" s="15"/>
    </row>
    <row r="11" spans="1:17" s="11" customFormat="1" ht="20.100000000000001" customHeight="1" x14ac:dyDescent="0.2">
      <c r="A11" s="12"/>
      <c r="B11" s="13"/>
      <c r="C11" s="14"/>
      <c r="D11" s="14"/>
      <c r="E11" s="14"/>
      <c r="F11" s="14"/>
      <c r="G11" s="14"/>
      <c r="H11" s="14"/>
      <c r="I11" s="14"/>
      <c r="J11" s="14" t="s">
        <v>57</v>
      </c>
      <c r="K11" s="13" t="s">
        <v>9</v>
      </c>
      <c r="L11" s="13"/>
      <c r="M11" s="13"/>
      <c r="N11" s="14" t="s">
        <v>57</v>
      </c>
      <c r="O11" s="14" t="s">
        <v>9</v>
      </c>
      <c r="P11" s="16"/>
    </row>
    <row r="12" spans="1:17" s="11" customFormat="1" ht="39.950000000000003" customHeight="1" x14ac:dyDescent="0.2">
      <c r="A12" s="12"/>
      <c r="B12" s="13"/>
      <c r="C12" s="14"/>
      <c r="D12" s="14"/>
      <c r="E12" s="14"/>
      <c r="F12" s="14"/>
      <c r="G12" s="14"/>
      <c r="H12" s="14"/>
      <c r="I12" s="14"/>
      <c r="J12" s="14"/>
      <c r="K12" s="17" t="s">
        <v>18</v>
      </c>
      <c r="L12" s="17" t="s">
        <v>23</v>
      </c>
      <c r="M12" s="17" t="s">
        <v>20</v>
      </c>
      <c r="N12" s="14"/>
      <c r="O12" s="17" t="s">
        <v>10</v>
      </c>
      <c r="P12" s="18" t="s">
        <v>11</v>
      </c>
    </row>
    <row r="13" spans="1:17" s="11" customFormat="1" ht="12.75" customHeight="1" thickBot="1" x14ac:dyDescent="0.25">
      <c r="A13" s="19">
        <v>1</v>
      </c>
      <c r="B13" s="20">
        <v>2</v>
      </c>
      <c r="C13" s="17">
        <v>3</v>
      </c>
      <c r="D13" s="17">
        <v>4</v>
      </c>
      <c r="E13" s="17">
        <v>5</v>
      </c>
      <c r="F13" s="19">
        <v>6</v>
      </c>
      <c r="G13" s="20">
        <v>7</v>
      </c>
      <c r="H13" s="17">
        <v>8</v>
      </c>
      <c r="I13" s="17">
        <v>9</v>
      </c>
      <c r="J13" s="17">
        <v>10</v>
      </c>
      <c r="K13" s="19">
        <v>11</v>
      </c>
      <c r="L13" s="20">
        <v>12</v>
      </c>
      <c r="M13" s="17">
        <v>13</v>
      </c>
      <c r="N13" s="17">
        <v>14</v>
      </c>
      <c r="O13" s="17">
        <v>15</v>
      </c>
      <c r="P13" s="19">
        <v>16</v>
      </c>
    </row>
    <row r="14" spans="1:17" ht="24.95" customHeight="1" x14ac:dyDescent="0.2">
      <c r="A14" s="21">
        <v>1</v>
      </c>
      <c r="B14" s="22" t="s">
        <v>19</v>
      </c>
      <c r="C14" s="22"/>
      <c r="D14" s="22"/>
      <c r="E14" s="23">
        <f>E19+E34+E28</f>
        <v>1021842.4</v>
      </c>
      <c r="F14" s="23">
        <f t="shared" ref="F14:P14" si="0">F19+F34+F28</f>
        <v>11920</v>
      </c>
      <c r="G14" s="23">
        <f t="shared" si="0"/>
        <v>906.48</v>
      </c>
      <c r="H14" s="23">
        <f t="shared" si="0"/>
        <v>1009015.92</v>
      </c>
      <c r="I14" s="23">
        <f t="shared" si="0"/>
        <v>1021842.4</v>
      </c>
      <c r="J14" s="23">
        <f t="shared" si="0"/>
        <v>12826.48</v>
      </c>
      <c r="K14" s="23">
        <f t="shared" si="0"/>
        <v>0</v>
      </c>
      <c r="L14" s="23">
        <f t="shared" si="0"/>
        <v>906.48</v>
      </c>
      <c r="M14" s="23">
        <f t="shared" si="0"/>
        <v>11920</v>
      </c>
      <c r="N14" s="23">
        <f t="shared" si="0"/>
        <v>1009015.92</v>
      </c>
      <c r="O14" s="23">
        <f t="shared" si="0"/>
        <v>0</v>
      </c>
      <c r="P14" s="23">
        <f t="shared" si="0"/>
        <v>1009015.92</v>
      </c>
      <c r="Q14" s="24" t="e">
        <f>Q34+#REF!+Q459+#REF!+#REF!</f>
        <v>#REF!</v>
      </c>
    </row>
    <row r="15" spans="1:17" ht="24.95" hidden="1" customHeight="1" x14ac:dyDescent="0.2">
      <c r="A15" s="25" t="s">
        <v>52</v>
      </c>
      <c r="B15" s="26" t="s">
        <v>12</v>
      </c>
      <c r="C15" s="27" t="s">
        <v>40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8"/>
      <c r="Q15" s="29"/>
    </row>
    <row r="16" spans="1:17" ht="24.95" hidden="1" customHeight="1" x14ac:dyDescent="0.2">
      <c r="A16" s="25"/>
      <c r="B16" s="26" t="s">
        <v>14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1"/>
      <c r="Q16" s="29"/>
    </row>
    <row r="17" spans="1:17" ht="24.95" hidden="1" customHeight="1" x14ac:dyDescent="0.2">
      <c r="A17" s="25"/>
      <c r="B17" s="26" t="s">
        <v>15</v>
      </c>
      <c r="C17" s="32" t="s">
        <v>41</v>
      </c>
      <c r="D17" s="32"/>
      <c r="E17" s="33">
        <f>SUM(E18:E20)</f>
        <v>0</v>
      </c>
      <c r="F17" s="33">
        <f t="shared" ref="F17:P17" si="1">SUM(F18:F20)</f>
        <v>0</v>
      </c>
      <c r="G17" s="33">
        <f t="shared" si="1"/>
        <v>0</v>
      </c>
      <c r="H17" s="33">
        <f t="shared" si="1"/>
        <v>0</v>
      </c>
      <c r="I17" s="33">
        <f t="shared" si="1"/>
        <v>0</v>
      </c>
      <c r="J17" s="33">
        <f t="shared" si="1"/>
        <v>0</v>
      </c>
      <c r="K17" s="33">
        <f t="shared" si="1"/>
        <v>0</v>
      </c>
      <c r="L17" s="33">
        <f t="shared" si="1"/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4">
        <f t="shared" si="1"/>
        <v>0</v>
      </c>
      <c r="Q17" s="29"/>
    </row>
    <row r="18" spans="1:17" ht="24.95" hidden="1" customHeight="1" x14ac:dyDescent="0.2">
      <c r="A18" s="25"/>
      <c r="B18" s="26" t="s">
        <v>37</v>
      </c>
      <c r="C18" s="32"/>
      <c r="D18" s="3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4"/>
      <c r="Q18" s="29"/>
    </row>
    <row r="19" spans="1:17" s="39" customFormat="1" ht="24.95" hidden="1" customHeight="1" x14ac:dyDescent="0.2">
      <c r="A19" s="25"/>
      <c r="B19" s="35" t="s">
        <v>27</v>
      </c>
      <c r="C19" s="32"/>
      <c r="D19" s="32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7"/>
      <c r="Q19" s="38"/>
    </row>
    <row r="20" spans="1:17" s="44" customFormat="1" ht="24.95" hidden="1" customHeight="1" x14ac:dyDescent="0.2">
      <c r="A20" s="25"/>
      <c r="B20" s="40" t="s">
        <v>48</v>
      </c>
      <c r="C20" s="32"/>
      <c r="D20" s="32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2"/>
      <c r="Q20" s="43"/>
    </row>
    <row r="21" spans="1:17" ht="24.95" customHeight="1" x14ac:dyDescent="0.2">
      <c r="A21" s="25" t="s">
        <v>52</v>
      </c>
      <c r="B21" s="26" t="s">
        <v>12</v>
      </c>
      <c r="C21" s="27" t="s">
        <v>22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8"/>
    </row>
    <row r="22" spans="1:17" ht="24.95" customHeight="1" x14ac:dyDescent="0.2">
      <c r="A22" s="25"/>
      <c r="B22" s="26" t="s">
        <v>13</v>
      </c>
      <c r="C22" s="45" t="s">
        <v>28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6"/>
    </row>
    <row r="23" spans="1:17" ht="24.95" customHeight="1" x14ac:dyDescent="0.2">
      <c r="A23" s="25"/>
      <c r="B23" s="26" t="s">
        <v>14</v>
      </c>
      <c r="C23" s="47" t="s">
        <v>38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8"/>
    </row>
    <row r="24" spans="1:17" ht="24.95" customHeight="1" x14ac:dyDescent="0.2">
      <c r="A24" s="25"/>
      <c r="B24" s="26" t="s">
        <v>15</v>
      </c>
      <c r="C24" s="32" t="s">
        <v>39</v>
      </c>
      <c r="D24" s="32"/>
      <c r="E24" s="49">
        <f>SUM(E25:E29)</f>
        <v>1739522.4</v>
      </c>
      <c r="F24" s="49">
        <f t="shared" ref="F24:P24" si="2">SUM(F25:F29)</f>
        <v>259600.00000000003</v>
      </c>
      <c r="G24" s="49">
        <f t="shared" si="2"/>
        <v>1328.3600000000001</v>
      </c>
      <c r="H24" s="49">
        <f t="shared" si="2"/>
        <v>1478594.04</v>
      </c>
      <c r="I24" s="49">
        <f t="shared" si="2"/>
        <v>1739522.4</v>
      </c>
      <c r="J24" s="49">
        <f t="shared" si="2"/>
        <v>260928.36000000004</v>
      </c>
      <c r="K24" s="49">
        <f t="shared" si="2"/>
        <v>0</v>
      </c>
      <c r="L24" s="49">
        <f t="shared" si="2"/>
        <v>1328.3600000000001</v>
      </c>
      <c r="M24" s="49">
        <f t="shared" si="2"/>
        <v>259600.00000000003</v>
      </c>
      <c r="N24" s="49">
        <f t="shared" si="2"/>
        <v>1478594.04</v>
      </c>
      <c r="O24" s="49">
        <f t="shared" si="2"/>
        <v>0</v>
      </c>
      <c r="P24" s="50">
        <f t="shared" si="2"/>
        <v>1478594.04</v>
      </c>
    </row>
    <row r="25" spans="1:17" ht="24.95" customHeight="1" x14ac:dyDescent="0.2">
      <c r="A25" s="25"/>
      <c r="B25" s="51" t="s">
        <v>21</v>
      </c>
      <c r="C25" s="32"/>
      <c r="D25" s="32"/>
      <c r="E25" s="52">
        <f>G25+H25+F25</f>
        <v>18002.8</v>
      </c>
      <c r="F25" s="52">
        <f>M25</f>
        <v>1970.48</v>
      </c>
      <c r="G25" s="53">
        <f t="shared" ref="G25:G26" si="3">L25</f>
        <v>0</v>
      </c>
      <c r="H25" s="52">
        <f>N25</f>
        <v>16032.32</v>
      </c>
      <c r="I25" s="52">
        <f>J25+N25</f>
        <v>18002.8</v>
      </c>
      <c r="J25" s="52">
        <f>K25+L25+M25</f>
        <v>1970.48</v>
      </c>
      <c r="K25" s="52"/>
      <c r="L25" s="52"/>
      <c r="M25" s="52">
        <v>1970.48</v>
      </c>
      <c r="N25" s="52">
        <f>P25</f>
        <v>16032.32</v>
      </c>
      <c r="O25" s="52"/>
      <c r="P25" s="54">
        <v>16032.32</v>
      </c>
    </row>
    <row r="26" spans="1:17" ht="24.95" customHeight="1" x14ac:dyDescent="0.2">
      <c r="A26" s="25"/>
      <c r="B26" s="51" t="s">
        <v>25</v>
      </c>
      <c r="C26" s="32"/>
      <c r="D26" s="32"/>
      <c r="E26" s="52">
        <f>G26+H26+F26</f>
        <v>46999.9</v>
      </c>
      <c r="F26" s="52">
        <f>M26</f>
        <v>25019.75</v>
      </c>
      <c r="G26" s="53">
        <f t="shared" si="3"/>
        <v>0</v>
      </c>
      <c r="H26" s="52">
        <f>N26</f>
        <v>21980.15</v>
      </c>
      <c r="I26" s="52">
        <f>J26+N26</f>
        <v>46999.9</v>
      </c>
      <c r="J26" s="52">
        <f>K26+L26+M26</f>
        <v>25019.75</v>
      </c>
      <c r="K26" s="52"/>
      <c r="L26" s="52"/>
      <c r="M26" s="52">
        <v>25019.75</v>
      </c>
      <c r="N26" s="52">
        <f>P26</f>
        <v>21980.15</v>
      </c>
      <c r="O26" s="52"/>
      <c r="P26" s="54">
        <v>21980.15</v>
      </c>
    </row>
    <row r="27" spans="1:17" s="44" customFormat="1" ht="24.95" customHeight="1" x14ac:dyDescent="0.2">
      <c r="A27" s="25"/>
      <c r="B27" s="40" t="s">
        <v>26</v>
      </c>
      <c r="C27" s="32"/>
      <c r="D27" s="32"/>
      <c r="E27" s="53">
        <f>F27+G27+H27</f>
        <v>652677.30000000005</v>
      </c>
      <c r="F27" s="53">
        <f>M27</f>
        <v>220689.77000000002</v>
      </c>
      <c r="G27" s="53">
        <f>L27</f>
        <v>421.88</v>
      </c>
      <c r="H27" s="53">
        <f>N27</f>
        <v>431565.65</v>
      </c>
      <c r="I27" s="53">
        <f>J27+N27</f>
        <v>652677.30000000005</v>
      </c>
      <c r="J27" s="53">
        <f>K27+L27+M27</f>
        <v>221111.65000000002</v>
      </c>
      <c r="K27" s="53"/>
      <c r="L27" s="53">
        <v>421.88</v>
      </c>
      <c r="M27" s="53">
        <f>150891+69798.77</f>
        <v>220689.77000000002</v>
      </c>
      <c r="N27" s="53">
        <f>P27</f>
        <v>431565.65</v>
      </c>
      <c r="O27" s="53"/>
      <c r="P27" s="55">
        <f>988609-557043.35</f>
        <v>431565.65</v>
      </c>
    </row>
    <row r="28" spans="1:17" s="39" customFormat="1" ht="24.95" customHeight="1" x14ac:dyDescent="0.2">
      <c r="A28" s="25"/>
      <c r="B28" s="35" t="s">
        <v>27</v>
      </c>
      <c r="C28" s="32"/>
      <c r="D28" s="32"/>
      <c r="E28" s="56">
        <f>F28+G28+H28</f>
        <v>1021842.4</v>
      </c>
      <c r="F28" s="56">
        <f>M28</f>
        <v>11920</v>
      </c>
      <c r="G28" s="56">
        <f>L28</f>
        <v>906.48</v>
      </c>
      <c r="H28" s="56">
        <f>N28</f>
        <v>1009015.92</v>
      </c>
      <c r="I28" s="56">
        <f>J28+N28</f>
        <v>1021842.4</v>
      </c>
      <c r="J28" s="56">
        <f>K28+L28+M28</f>
        <v>12826.48</v>
      </c>
      <c r="K28" s="56"/>
      <c r="L28" s="56">
        <v>906.48</v>
      </c>
      <c r="M28" s="56">
        <v>11920</v>
      </c>
      <c r="N28" s="56">
        <f>P28</f>
        <v>1009015.92</v>
      </c>
      <c r="O28" s="56"/>
      <c r="P28" s="57">
        <f>301837.78+707178.14</f>
        <v>1009015.92</v>
      </c>
    </row>
    <row r="29" spans="1:17" s="44" customFormat="1" ht="24.95" hidden="1" customHeight="1" x14ac:dyDescent="0.2">
      <c r="A29" s="25"/>
      <c r="B29" s="40" t="s">
        <v>58</v>
      </c>
      <c r="C29" s="32"/>
      <c r="D29" s="32"/>
      <c r="E29" s="53">
        <f>F29+G29+H29</f>
        <v>0</v>
      </c>
      <c r="F29" s="53">
        <f>M29</f>
        <v>0</v>
      </c>
      <c r="G29" s="53"/>
      <c r="H29" s="53">
        <f>N29</f>
        <v>0</v>
      </c>
      <c r="I29" s="53">
        <f>J29+N29</f>
        <v>0</v>
      </c>
      <c r="J29" s="53">
        <f>K29+L29+M29</f>
        <v>0</v>
      </c>
      <c r="K29" s="53"/>
      <c r="L29" s="53"/>
      <c r="M29" s="53">
        <v>0</v>
      </c>
      <c r="N29" s="53">
        <f>P29</f>
        <v>0</v>
      </c>
      <c r="O29" s="53"/>
      <c r="P29" s="55"/>
    </row>
    <row r="30" spans="1:17" ht="24.95" hidden="1" customHeight="1" x14ac:dyDescent="0.2">
      <c r="A30" s="25" t="s">
        <v>51</v>
      </c>
      <c r="B30" s="26" t="s">
        <v>13</v>
      </c>
      <c r="C30" s="58" t="s">
        <v>29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9"/>
    </row>
    <row r="31" spans="1:17" ht="24.95" hidden="1" customHeight="1" x14ac:dyDescent="0.2">
      <c r="A31" s="25"/>
      <c r="B31" s="26" t="s">
        <v>14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1"/>
    </row>
    <row r="32" spans="1:17" ht="24.95" hidden="1" customHeight="1" x14ac:dyDescent="0.2">
      <c r="A32" s="25"/>
      <c r="B32" s="26" t="s">
        <v>15</v>
      </c>
      <c r="C32" s="32" t="s">
        <v>53</v>
      </c>
      <c r="D32" s="32"/>
      <c r="E32" s="33">
        <f>SUM(E33:E35)</f>
        <v>0</v>
      </c>
      <c r="F32" s="33">
        <f t="shared" ref="F32:P32" si="4">SUM(F33:F35)</f>
        <v>0</v>
      </c>
      <c r="G32" s="33">
        <f t="shared" si="4"/>
        <v>0</v>
      </c>
      <c r="H32" s="33">
        <f t="shared" si="4"/>
        <v>0</v>
      </c>
      <c r="I32" s="33">
        <f t="shared" si="4"/>
        <v>0</v>
      </c>
      <c r="J32" s="33">
        <f t="shared" si="4"/>
        <v>0</v>
      </c>
      <c r="K32" s="33">
        <f t="shared" si="4"/>
        <v>0</v>
      </c>
      <c r="L32" s="33">
        <f t="shared" si="4"/>
        <v>0</v>
      </c>
      <c r="M32" s="33">
        <f t="shared" si="4"/>
        <v>0</v>
      </c>
      <c r="N32" s="33">
        <f t="shared" si="4"/>
        <v>0</v>
      </c>
      <c r="O32" s="33">
        <f t="shared" si="4"/>
        <v>0</v>
      </c>
      <c r="P32" s="34">
        <f t="shared" si="4"/>
        <v>0</v>
      </c>
    </row>
    <row r="33" spans="1:17" ht="24.95" hidden="1" customHeight="1" x14ac:dyDescent="0.2">
      <c r="A33" s="25"/>
      <c r="B33" s="26" t="s">
        <v>37</v>
      </c>
      <c r="C33" s="32"/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4"/>
    </row>
    <row r="34" spans="1:17" s="39" customFormat="1" ht="24.95" hidden="1" customHeight="1" x14ac:dyDescent="0.2">
      <c r="A34" s="25"/>
      <c r="B34" s="35" t="s">
        <v>27</v>
      </c>
      <c r="C34" s="32"/>
      <c r="D34" s="32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</row>
    <row r="35" spans="1:17" ht="24.95" hidden="1" customHeight="1" x14ac:dyDescent="0.2">
      <c r="A35" s="25"/>
      <c r="B35" s="51" t="s">
        <v>48</v>
      </c>
      <c r="C35" s="32"/>
      <c r="D35" s="32"/>
      <c r="E35" s="60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2"/>
    </row>
    <row r="36" spans="1:17" s="64" customFormat="1" ht="24.95" customHeight="1" x14ac:dyDescent="0.2">
      <c r="A36" s="21">
        <v>2</v>
      </c>
      <c r="B36" s="22" t="s">
        <v>16</v>
      </c>
      <c r="C36" s="22"/>
      <c r="D36" s="22"/>
      <c r="E36" s="63">
        <f>E45+E50+E56</f>
        <v>4270204.8</v>
      </c>
      <c r="F36" s="63">
        <f t="shared" ref="F36:Q36" si="5">F45+F50+F56</f>
        <v>880841.89</v>
      </c>
      <c r="G36" s="63">
        <f t="shared" si="5"/>
        <v>0</v>
      </c>
      <c r="H36" s="63">
        <f t="shared" si="5"/>
        <v>3389362.91</v>
      </c>
      <c r="I36" s="63">
        <f t="shared" si="5"/>
        <v>4270204.8</v>
      </c>
      <c r="J36" s="63">
        <f t="shared" si="5"/>
        <v>880841.89</v>
      </c>
      <c r="K36" s="63">
        <f t="shared" si="5"/>
        <v>0</v>
      </c>
      <c r="L36" s="63">
        <f t="shared" si="5"/>
        <v>0</v>
      </c>
      <c r="M36" s="63">
        <f t="shared" si="5"/>
        <v>880841.89</v>
      </c>
      <c r="N36" s="63">
        <f t="shared" si="5"/>
        <v>3389362.91</v>
      </c>
      <c r="O36" s="63">
        <f t="shared" si="5"/>
        <v>0</v>
      </c>
      <c r="P36" s="63">
        <f t="shared" si="5"/>
        <v>3389362.91</v>
      </c>
      <c r="Q36" s="63">
        <f t="shared" si="5"/>
        <v>0</v>
      </c>
    </row>
    <row r="37" spans="1:17" ht="24.95" customHeight="1" x14ac:dyDescent="0.2">
      <c r="A37" s="65" t="s">
        <v>46</v>
      </c>
      <c r="B37" s="26" t="s">
        <v>12</v>
      </c>
      <c r="C37" s="27" t="s">
        <v>22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8"/>
    </row>
    <row r="38" spans="1:17" ht="24.95" customHeight="1" x14ac:dyDescent="0.2">
      <c r="A38" s="65"/>
      <c r="B38" s="26" t="s">
        <v>13</v>
      </c>
      <c r="C38" s="45" t="s">
        <v>33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6"/>
    </row>
    <row r="39" spans="1:17" ht="24.95" customHeight="1" x14ac:dyDescent="0.2">
      <c r="A39" s="65"/>
      <c r="B39" s="26" t="s">
        <v>14</v>
      </c>
      <c r="C39" s="47" t="s">
        <v>32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8"/>
    </row>
    <row r="40" spans="1:17" ht="24.95" customHeight="1" x14ac:dyDescent="0.2">
      <c r="A40" s="65"/>
      <c r="B40" s="66" t="s">
        <v>15</v>
      </c>
      <c r="C40" s="67" t="s">
        <v>35</v>
      </c>
      <c r="D40" s="67"/>
      <c r="E40" s="68">
        <f>SUM(E41:E45)</f>
        <v>2976678.52</v>
      </c>
      <c r="F40" s="68">
        <f t="shared" ref="F40:P40" si="6">SUM(F41:F45)</f>
        <v>738927.625</v>
      </c>
      <c r="G40" s="68">
        <f t="shared" si="6"/>
        <v>0</v>
      </c>
      <c r="H40" s="68">
        <f t="shared" si="6"/>
        <v>2237750.895</v>
      </c>
      <c r="I40" s="68">
        <f t="shared" si="6"/>
        <v>2976678.5300000003</v>
      </c>
      <c r="J40" s="68">
        <f t="shared" si="6"/>
        <v>738927.63</v>
      </c>
      <c r="K40" s="68">
        <f t="shared" si="6"/>
        <v>0</v>
      </c>
      <c r="L40" s="68">
        <f t="shared" si="6"/>
        <v>0</v>
      </c>
      <c r="M40" s="68">
        <f t="shared" si="6"/>
        <v>738927.63</v>
      </c>
      <c r="N40" s="68">
        <f t="shared" si="6"/>
        <v>2237750.9</v>
      </c>
      <c r="O40" s="68">
        <f t="shared" si="6"/>
        <v>0</v>
      </c>
      <c r="P40" s="69">
        <f t="shared" si="6"/>
        <v>2237750.9</v>
      </c>
    </row>
    <row r="41" spans="1:17" ht="24.95" customHeight="1" x14ac:dyDescent="0.2">
      <c r="A41" s="65"/>
      <c r="B41" s="66" t="s">
        <v>34</v>
      </c>
      <c r="C41" s="67"/>
      <c r="D41" s="67"/>
      <c r="E41" s="70">
        <v>55350</v>
      </c>
      <c r="F41" s="70">
        <f>E41-H41</f>
        <v>10522.035000000003</v>
      </c>
      <c r="G41" s="53">
        <f t="shared" ref="G41:G43" si="7">L41</f>
        <v>0</v>
      </c>
      <c r="H41" s="70">
        <f>E41*80.99%</f>
        <v>44827.964999999997</v>
      </c>
      <c r="I41" s="70">
        <f>J41+N41</f>
        <v>55350.01</v>
      </c>
      <c r="J41" s="70">
        <f>K41+L41+M41</f>
        <v>10522.04</v>
      </c>
      <c r="K41" s="68"/>
      <c r="L41" s="68"/>
      <c r="M41" s="70">
        <v>10522.04</v>
      </c>
      <c r="N41" s="70">
        <f>O41+P41</f>
        <v>44827.97</v>
      </c>
      <c r="O41" s="68"/>
      <c r="P41" s="71">
        <v>44827.97</v>
      </c>
    </row>
    <row r="42" spans="1:17" ht="24.95" customHeight="1" x14ac:dyDescent="0.2">
      <c r="A42" s="65"/>
      <c r="B42" s="66" t="s">
        <v>24</v>
      </c>
      <c r="C42" s="67"/>
      <c r="D42" s="67"/>
      <c r="E42" s="70">
        <f>F42+G42+H42</f>
        <v>46248</v>
      </c>
      <c r="F42" s="70">
        <f>J42</f>
        <v>8791.74</v>
      </c>
      <c r="G42" s="53">
        <f t="shared" si="7"/>
        <v>0</v>
      </c>
      <c r="H42" s="70">
        <f>N42</f>
        <v>37456.26</v>
      </c>
      <c r="I42" s="70">
        <f>J42+N42</f>
        <v>46248</v>
      </c>
      <c r="J42" s="70">
        <f>K42+L42+M42</f>
        <v>8791.74</v>
      </c>
      <c r="K42" s="68"/>
      <c r="L42" s="68"/>
      <c r="M42" s="70">
        <v>8791.74</v>
      </c>
      <c r="N42" s="70">
        <f>O42+P42</f>
        <v>37456.26</v>
      </c>
      <c r="O42" s="68"/>
      <c r="P42" s="71">
        <v>37456.26</v>
      </c>
    </row>
    <row r="43" spans="1:17" ht="24.95" customHeight="1" x14ac:dyDescent="0.2">
      <c r="A43" s="65"/>
      <c r="B43" s="66" t="s">
        <v>25</v>
      </c>
      <c r="C43" s="67"/>
      <c r="D43" s="67"/>
      <c r="E43" s="70">
        <f>F43+G43+H43</f>
        <v>1170108.46</v>
      </c>
      <c r="F43" s="70">
        <f>J43</f>
        <v>223556.89</v>
      </c>
      <c r="G43" s="53">
        <f t="shared" si="7"/>
        <v>0</v>
      </c>
      <c r="H43" s="70">
        <f>N43</f>
        <v>946551.57</v>
      </c>
      <c r="I43" s="70">
        <f>J43+N43</f>
        <v>1170108.46</v>
      </c>
      <c r="J43" s="70">
        <f>K43+L43+M43</f>
        <v>223556.89</v>
      </c>
      <c r="K43" s="68"/>
      <c r="L43" s="68"/>
      <c r="M43" s="70">
        <v>223556.89</v>
      </c>
      <c r="N43" s="70">
        <f>O43+P43</f>
        <v>946551.57</v>
      </c>
      <c r="O43" s="68"/>
      <c r="P43" s="71">
        <v>946551.57</v>
      </c>
    </row>
    <row r="44" spans="1:17" s="44" customFormat="1" ht="24.95" customHeight="1" x14ac:dyDescent="0.2">
      <c r="A44" s="65"/>
      <c r="B44" s="40" t="s">
        <v>26</v>
      </c>
      <c r="C44" s="67"/>
      <c r="D44" s="67"/>
      <c r="E44" s="53">
        <f>F44+G44+H44</f>
        <v>0</v>
      </c>
      <c r="F44" s="53">
        <f>M44</f>
        <v>0</v>
      </c>
      <c r="G44" s="53">
        <f>L44</f>
        <v>0</v>
      </c>
      <c r="H44" s="53">
        <f>P44</f>
        <v>0</v>
      </c>
      <c r="I44" s="53">
        <f>J44+N44</f>
        <v>0</v>
      </c>
      <c r="J44" s="53">
        <f>M44</f>
        <v>0</v>
      </c>
      <c r="K44" s="53"/>
      <c r="L44" s="53"/>
      <c r="M44" s="53">
        <v>0</v>
      </c>
      <c r="N44" s="53">
        <f>P44</f>
        <v>0</v>
      </c>
      <c r="O44" s="53"/>
      <c r="P44" s="55">
        <v>0</v>
      </c>
    </row>
    <row r="45" spans="1:17" s="39" customFormat="1" ht="24.95" customHeight="1" x14ac:dyDescent="0.2">
      <c r="A45" s="65"/>
      <c r="B45" s="35" t="s">
        <v>27</v>
      </c>
      <c r="C45" s="67"/>
      <c r="D45" s="67"/>
      <c r="E45" s="56">
        <f>F45+G45+H45</f>
        <v>1704972.06</v>
      </c>
      <c r="F45" s="56">
        <f>M45</f>
        <v>496056.96</v>
      </c>
      <c r="G45" s="56">
        <f>L45</f>
        <v>0</v>
      </c>
      <c r="H45" s="56">
        <f>P45</f>
        <v>1208915.1000000001</v>
      </c>
      <c r="I45" s="56">
        <f>J45+N45</f>
        <v>1704972.06</v>
      </c>
      <c r="J45" s="56">
        <f>M45</f>
        <v>496056.96</v>
      </c>
      <c r="K45" s="56"/>
      <c r="L45" s="56"/>
      <c r="M45" s="56">
        <v>496056.96</v>
      </c>
      <c r="N45" s="56">
        <f>P45</f>
        <v>1208915.1000000001</v>
      </c>
      <c r="O45" s="56"/>
      <c r="P45" s="57">
        <v>1208915.1000000001</v>
      </c>
    </row>
    <row r="46" spans="1:17" ht="24.95" customHeight="1" x14ac:dyDescent="0.2">
      <c r="A46" s="65" t="s">
        <v>30</v>
      </c>
      <c r="B46" s="26" t="s">
        <v>12</v>
      </c>
      <c r="C46" s="27" t="s">
        <v>54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8"/>
      <c r="Q46" s="29"/>
    </row>
    <row r="47" spans="1:17" ht="24.95" customHeight="1" x14ac:dyDescent="0.2">
      <c r="A47" s="65"/>
      <c r="B47" s="26" t="s">
        <v>14</v>
      </c>
      <c r="C47" s="30" t="s">
        <v>56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1"/>
      <c r="Q47" s="29"/>
    </row>
    <row r="48" spans="1:17" ht="24.95" customHeight="1" x14ac:dyDescent="0.2">
      <c r="A48" s="65"/>
      <c r="B48" s="26" t="s">
        <v>15</v>
      </c>
      <c r="C48" s="32" t="s">
        <v>41</v>
      </c>
      <c r="D48" s="32"/>
      <c r="E48" s="33">
        <f>SUM(E49:E51)</f>
        <v>2394677.71</v>
      </c>
      <c r="F48" s="33">
        <f t="shared" ref="F48" si="8">SUM(F49:F51)</f>
        <v>359286.69</v>
      </c>
      <c r="G48" s="33">
        <f t="shared" ref="G48" si="9">SUM(G49:G51)</f>
        <v>0</v>
      </c>
      <c r="H48" s="33">
        <f t="shared" ref="H48" si="10">SUM(H49:H51)</f>
        <v>2035391.02</v>
      </c>
      <c r="I48" s="33">
        <f t="shared" ref="I48" si="11">SUM(I49:I51)</f>
        <v>2394677.71</v>
      </c>
      <c r="J48" s="33">
        <f t="shared" ref="J48" si="12">SUM(J49:J51)</f>
        <v>359286.69</v>
      </c>
      <c r="K48" s="33">
        <f t="shared" ref="K48" si="13">SUM(K49:K51)</f>
        <v>0</v>
      </c>
      <c r="L48" s="33">
        <f t="shared" ref="L48" si="14">SUM(L49:L51)</f>
        <v>0</v>
      </c>
      <c r="M48" s="33">
        <f t="shared" ref="M48" si="15">SUM(M49:M51)</f>
        <v>359286.69</v>
      </c>
      <c r="N48" s="33">
        <f t="shared" ref="N48" si="16">SUM(N49:N51)</f>
        <v>2035391.02</v>
      </c>
      <c r="O48" s="33">
        <f t="shared" ref="O48" si="17">SUM(O49:O51)</f>
        <v>0</v>
      </c>
      <c r="P48" s="34">
        <f t="shared" ref="P48" si="18">SUM(P49:P51)</f>
        <v>2035391.02</v>
      </c>
      <c r="Q48" s="29"/>
    </row>
    <row r="49" spans="1:17" s="44" customFormat="1" ht="24.95" customHeight="1" x14ac:dyDescent="0.2">
      <c r="A49" s="65"/>
      <c r="B49" s="72" t="s">
        <v>37</v>
      </c>
      <c r="C49" s="32"/>
      <c r="D49" s="32"/>
      <c r="E49" s="41">
        <f>F49+G49+H49</f>
        <v>100</v>
      </c>
      <c r="F49" s="41">
        <f>M49</f>
        <v>100</v>
      </c>
      <c r="G49" s="41">
        <f>L49</f>
        <v>0</v>
      </c>
      <c r="H49" s="41">
        <f>N49</f>
        <v>0</v>
      </c>
      <c r="I49" s="41">
        <f>J49+N49</f>
        <v>100</v>
      </c>
      <c r="J49" s="41">
        <f>K49+L49+M49</f>
        <v>100</v>
      </c>
      <c r="K49" s="41"/>
      <c r="L49" s="41"/>
      <c r="M49" s="41">
        <v>100</v>
      </c>
      <c r="N49" s="41"/>
      <c r="O49" s="41"/>
      <c r="P49" s="42"/>
      <c r="Q49" s="43"/>
    </row>
    <row r="50" spans="1:17" s="39" customFormat="1" ht="24.95" customHeight="1" x14ac:dyDescent="0.2">
      <c r="A50" s="65"/>
      <c r="B50" s="35" t="s">
        <v>27</v>
      </c>
      <c r="C50" s="32"/>
      <c r="D50" s="32"/>
      <c r="E50" s="36">
        <f>F50+G50+H50</f>
        <v>1436746.62</v>
      </c>
      <c r="F50" s="36">
        <f>M50</f>
        <v>215512.01</v>
      </c>
      <c r="G50" s="36">
        <f>L50</f>
        <v>0</v>
      </c>
      <c r="H50" s="36">
        <f>N50</f>
        <v>1221234.6100000001</v>
      </c>
      <c r="I50" s="36">
        <f>J50+N50</f>
        <v>1436746.62</v>
      </c>
      <c r="J50" s="36">
        <f>K50+L50+M50</f>
        <v>215512.01</v>
      </c>
      <c r="K50" s="36"/>
      <c r="L50" s="36"/>
      <c r="M50" s="36">
        <v>215512.01</v>
      </c>
      <c r="N50" s="36">
        <f>P50</f>
        <v>1221234.6100000001</v>
      </c>
      <c r="O50" s="36"/>
      <c r="P50" s="37">
        <v>1221234.6100000001</v>
      </c>
      <c r="Q50" s="38"/>
    </row>
    <row r="51" spans="1:17" s="44" customFormat="1" ht="24.95" customHeight="1" x14ac:dyDescent="0.2">
      <c r="A51" s="65"/>
      <c r="B51" s="40" t="s">
        <v>48</v>
      </c>
      <c r="C51" s="32"/>
      <c r="D51" s="32"/>
      <c r="E51" s="41">
        <f>F51+G51+H51</f>
        <v>957831.09000000008</v>
      </c>
      <c r="F51" s="41">
        <f>M51</f>
        <v>143674.68</v>
      </c>
      <c r="G51" s="41">
        <f>L51</f>
        <v>0</v>
      </c>
      <c r="H51" s="41">
        <f>N51</f>
        <v>814156.41</v>
      </c>
      <c r="I51" s="41">
        <f>J51+N51</f>
        <v>957831.09000000008</v>
      </c>
      <c r="J51" s="41">
        <f>K51+L51+M51</f>
        <v>143674.68</v>
      </c>
      <c r="K51" s="41"/>
      <c r="L51" s="41"/>
      <c r="M51" s="41">
        <v>143674.68</v>
      </c>
      <c r="N51" s="41">
        <f>P51</f>
        <v>814156.41</v>
      </c>
      <c r="O51" s="41"/>
      <c r="P51" s="42">
        <v>814156.41</v>
      </c>
      <c r="Q51" s="43"/>
    </row>
    <row r="52" spans="1:17" ht="24.95" customHeight="1" x14ac:dyDescent="0.2">
      <c r="A52" s="65" t="s">
        <v>31</v>
      </c>
      <c r="B52" s="26" t="s">
        <v>12</v>
      </c>
      <c r="C52" s="27" t="s">
        <v>54</v>
      </c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8"/>
    </row>
    <row r="53" spans="1:17" ht="24.95" customHeight="1" x14ac:dyDescent="0.2">
      <c r="A53" s="65"/>
      <c r="B53" s="26" t="s">
        <v>14</v>
      </c>
      <c r="C53" s="30" t="s">
        <v>55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1"/>
    </row>
    <row r="54" spans="1:17" ht="24.95" customHeight="1" x14ac:dyDescent="0.2">
      <c r="A54" s="65"/>
      <c r="B54" s="26" t="s">
        <v>15</v>
      </c>
      <c r="C54" s="32" t="s">
        <v>53</v>
      </c>
      <c r="D54" s="32"/>
      <c r="E54" s="33">
        <f>SUM(E55:E57)</f>
        <v>1880910.19</v>
      </c>
      <c r="F54" s="33">
        <f t="shared" ref="F54" si="19">SUM(F55:F57)</f>
        <v>282221.53000000003</v>
      </c>
      <c r="G54" s="33">
        <f t="shared" ref="G54" si="20">SUM(G55:G57)</f>
        <v>0</v>
      </c>
      <c r="H54" s="33">
        <f t="shared" ref="H54" si="21">SUM(H55:H57)</f>
        <v>1598688.66</v>
      </c>
      <c r="I54" s="33">
        <f t="shared" ref="I54" si="22">SUM(I55:I57)</f>
        <v>1880910.19</v>
      </c>
      <c r="J54" s="33">
        <f t="shared" ref="J54" si="23">SUM(J55:J57)</f>
        <v>282221.53000000003</v>
      </c>
      <c r="K54" s="33">
        <f t="shared" ref="K54" si="24">SUM(K55:K57)</f>
        <v>0</v>
      </c>
      <c r="L54" s="33">
        <f t="shared" ref="L54" si="25">SUM(L55:L57)</f>
        <v>0</v>
      </c>
      <c r="M54" s="33">
        <f t="shared" ref="M54" si="26">SUM(M55:M57)</f>
        <v>282221.53000000003</v>
      </c>
      <c r="N54" s="33">
        <f t="shared" ref="N54" si="27">SUM(N55:N57)</f>
        <v>1598688.66</v>
      </c>
      <c r="O54" s="33">
        <f t="shared" ref="O54" si="28">SUM(O55:O57)</f>
        <v>0</v>
      </c>
      <c r="P54" s="34">
        <f t="shared" ref="P54" si="29">SUM(P55:P57)</f>
        <v>1598688.66</v>
      </c>
    </row>
    <row r="55" spans="1:17" s="44" customFormat="1" ht="24.95" customHeight="1" x14ac:dyDescent="0.2">
      <c r="A55" s="65"/>
      <c r="B55" s="72" t="s">
        <v>37</v>
      </c>
      <c r="C55" s="32"/>
      <c r="D55" s="32"/>
      <c r="E55" s="41">
        <f>F55+G55+H55</f>
        <v>100</v>
      </c>
      <c r="F55" s="41">
        <f>M55</f>
        <v>100</v>
      </c>
      <c r="G55" s="41">
        <f>L55</f>
        <v>0</v>
      </c>
      <c r="H55" s="41">
        <f>N55</f>
        <v>0</v>
      </c>
      <c r="I55" s="41">
        <f>J55+N55</f>
        <v>100</v>
      </c>
      <c r="J55" s="41">
        <f>M55</f>
        <v>100</v>
      </c>
      <c r="K55" s="41"/>
      <c r="L55" s="41"/>
      <c r="M55" s="41">
        <v>100</v>
      </c>
      <c r="N55" s="41"/>
      <c r="O55" s="41"/>
      <c r="P55" s="42"/>
    </row>
    <row r="56" spans="1:17" s="39" customFormat="1" ht="24.95" customHeight="1" x14ac:dyDescent="0.2">
      <c r="A56" s="65"/>
      <c r="B56" s="35" t="s">
        <v>27</v>
      </c>
      <c r="C56" s="32"/>
      <c r="D56" s="32"/>
      <c r="E56" s="36">
        <f>F56+G56+H56</f>
        <v>1128486.1199999999</v>
      </c>
      <c r="F56" s="36">
        <f>M56</f>
        <v>169272.92</v>
      </c>
      <c r="G56" s="36">
        <f>L56</f>
        <v>0</v>
      </c>
      <c r="H56" s="36">
        <f>N56</f>
        <v>959213.2</v>
      </c>
      <c r="I56" s="36">
        <f>J56+N56</f>
        <v>1128486.1199999999</v>
      </c>
      <c r="J56" s="36">
        <f>M56</f>
        <v>169272.92</v>
      </c>
      <c r="K56" s="36"/>
      <c r="L56" s="36"/>
      <c r="M56" s="36">
        <v>169272.92</v>
      </c>
      <c r="N56" s="36">
        <f>P56</f>
        <v>959213.2</v>
      </c>
      <c r="O56" s="36"/>
      <c r="P56" s="37">
        <v>959213.2</v>
      </c>
    </row>
    <row r="57" spans="1:17" ht="24.95" customHeight="1" x14ac:dyDescent="0.2">
      <c r="A57" s="65"/>
      <c r="B57" s="51" t="s">
        <v>48</v>
      </c>
      <c r="C57" s="32"/>
      <c r="D57" s="32"/>
      <c r="E57" s="60">
        <f>F57+G57+H57</f>
        <v>752324.07</v>
      </c>
      <c r="F57" s="61">
        <f>M57</f>
        <v>112848.61</v>
      </c>
      <c r="G57" s="61">
        <f>L57</f>
        <v>0</v>
      </c>
      <c r="H57" s="61">
        <f>N57</f>
        <v>639475.46</v>
      </c>
      <c r="I57" s="61">
        <f>J57+N57</f>
        <v>752324.07</v>
      </c>
      <c r="J57" s="61">
        <f>M57</f>
        <v>112848.61</v>
      </c>
      <c r="K57" s="61"/>
      <c r="L57" s="61"/>
      <c r="M57" s="41">
        <v>112848.61</v>
      </c>
      <c r="N57" s="61">
        <f>P57</f>
        <v>639475.46</v>
      </c>
      <c r="O57" s="61"/>
      <c r="P57" s="62">
        <v>639475.46</v>
      </c>
    </row>
    <row r="58" spans="1:17" ht="24.95" customHeight="1" thickBot="1" x14ac:dyDescent="0.25">
      <c r="A58" s="73" t="s">
        <v>50</v>
      </c>
      <c r="B58" s="74"/>
      <c r="C58" s="74"/>
      <c r="D58" s="74"/>
      <c r="E58" s="75">
        <f>E36+E14</f>
        <v>5292047.2</v>
      </c>
      <c r="F58" s="75">
        <f t="shared" ref="F58:P58" si="30">F14+F36</f>
        <v>892761.89</v>
      </c>
      <c r="G58" s="75">
        <f t="shared" si="30"/>
        <v>906.48</v>
      </c>
      <c r="H58" s="75">
        <f t="shared" si="30"/>
        <v>4398378.83</v>
      </c>
      <c r="I58" s="75">
        <f t="shared" si="30"/>
        <v>5292047.2</v>
      </c>
      <c r="J58" s="75">
        <f t="shared" si="30"/>
        <v>893668.37</v>
      </c>
      <c r="K58" s="75">
        <f t="shared" si="30"/>
        <v>0</v>
      </c>
      <c r="L58" s="75">
        <f t="shared" si="30"/>
        <v>906.48</v>
      </c>
      <c r="M58" s="75">
        <f t="shared" si="30"/>
        <v>892761.89</v>
      </c>
      <c r="N58" s="75">
        <f t="shared" si="30"/>
        <v>4398378.83</v>
      </c>
      <c r="O58" s="75">
        <f t="shared" si="30"/>
        <v>0</v>
      </c>
      <c r="P58" s="76">
        <f t="shared" si="30"/>
        <v>4398378.83</v>
      </c>
    </row>
    <row r="60" spans="1:17" x14ac:dyDescent="0.2">
      <c r="E60" s="77"/>
    </row>
    <row r="61" spans="1:17" x14ac:dyDescent="0.2">
      <c r="E61" s="77"/>
    </row>
    <row r="63" spans="1:17" x14ac:dyDescent="0.2">
      <c r="E63" s="77"/>
    </row>
  </sheetData>
  <mergeCells count="50">
    <mergeCell ref="A58:D58"/>
    <mergeCell ref="C40:D45"/>
    <mergeCell ref="A52:A57"/>
    <mergeCell ref="C52:P52"/>
    <mergeCell ref="C53:P53"/>
    <mergeCell ref="C54:D57"/>
    <mergeCell ref="A46:A51"/>
    <mergeCell ref="C46:P46"/>
    <mergeCell ref="C47:P47"/>
    <mergeCell ref="A15:A20"/>
    <mergeCell ref="A30:A35"/>
    <mergeCell ref="C15:P15"/>
    <mergeCell ref="C30:P30"/>
    <mergeCell ref="C16:P16"/>
    <mergeCell ref="C32:D35"/>
    <mergeCell ref="C17:D20"/>
    <mergeCell ref="C24:D29"/>
    <mergeCell ref="A21:A29"/>
    <mergeCell ref="C39:P39"/>
    <mergeCell ref="A37:A45"/>
    <mergeCell ref="C48:D51"/>
    <mergeCell ref="C7:C12"/>
    <mergeCell ref="C37:P37"/>
    <mergeCell ref="C38:P38"/>
    <mergeCell ref="C21:P21"/>
    <mergeCell ref="C22:P22"/>
    <mergeCell ref="B36:D36"/>
    <mergeCell ref="C31:P31"/>
    <mergeCell ref="C23:P23"/>
    <mergeCell ref="B14:D14"/>
    <mergeCell ref="J10:M10"/>
    <mergeCell ref="D7:D12"/>
    <mergeCell ref="I8:P8"/>
    <mergeCell ref="N10:P10"/>
    <mergeCell ref="N1:P1"/>
    <mergeCell ref="A6:P6"/>
    <mergeCell ref="A7:A12"/>
    <mergeCell ref="E7:E12"/>
    <mergeCell ref="K11:M11"/>
    <mergeCell ref="I7:P7"/>
    <mergeCell ref="F7:H7"/>
    <mergeCell ref="F8:F12"/>
    <mergeCell ref="G8:G12"/>
    <mergeCell ref="J9:P9"/>
    <mergeCell ref="I9:I12"/>
    <mergeCell ref="H8:H12"/>
    <mergeCell ref="J11:J12"/>
    <mergeCell ref="O11:P11"/>
    <mergeCell ref="N11:N12"/>
    <mergeCell ref="B7:B12"/>
  </mergeCells>
  <phoneticPr fontId="0" type="noConversion"/>
  <pageMargins left="0.37986111111111115" right="0.19652777777777777" top="0.3" bottom="0.3" header="0.28000000000000003" footer="0.17"/>
  <pageSetup paperSize="9" scale="73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Renata Nowosielska</cp:lastModifiedBy>
  <cp:revision>1</cp:revision>
  <cp:lastPrinted>2021-02-19T08:11:46Z</cp:lastPrinted>
  <dcterms:created xsi:type="dcterms:W3CDTF">1998-12-09T13:02:10Z</dcterms:created>
  <dcterms:modified xsi:type="dcterms:W3CDTF">2021-02-19T08:11:58Z</dcterms:modified>
</cp:coreProperties>
</file>